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969" activeTab="0"/>
  </bookViews>
  <sheets>
    <sheet name="BULAN 1" sheetId="1" r:id="rId1"/>
    <sheet name="BULAN 2" sheetId="2" r:id="rId2"/>
    <sheet name="BULAN 3" sheetId="3" r:id="rId3"/>
    <sheet name="BULAN 4" sheetId="4" r:id="rId4"/>
    <sheet name="BULAN 5" sheetId="5" r:id="rId5"/>
    <sheet name="BULAN 6" sheetId="6" r:id="rId6"/>
    <sheet name="BULAN 7" sheetId="7" r:id="rId7"/>
    <sheet name="BULAN 8" sheetId="8" r:id="rId8"/>
    <sheet name="BULAN 9" sheetId="9" r:id="rId9"/>
    <sheet name="BULAN 10" sheetId="10" r:id="rId10"/>
    <sheet name="BULAN 11" sheetId="11" r:id="rId11"/>
    <sheet name="BULAN 12" sheetId="12" r:id="rId12"/>
    <sheet name="OVERVIEW" sheetId="13" r:id="rId13"/>
  </sheets>
  <definedNames/>
  <calcPr fullCalcOnLoad="1"/>
</workbook>
</file>

<file path=xl/comments1.xml><?xml version="1.0" encoding="utf-8"?>
<comments xmlns="http://schemas.openxmlformats.org/spreadsheetml/2006/main">
  <authors>
    <author>Aziz</author>
  </authors>
  <commentList>
    <comment ref="I6" authorId="0">
      <text>
        <r>
          <rPr>
            <sz val="8"/>
            <rFont val="Tahoma"/>
            <family val="0"/>
          </rPr>
          <t xml:space="preserve">Silahkan diisi dengan nilai kurs rupiah terhadap dollar USD saat ini kemudian klik tombol Save
</t>
        </r>
      </text>
    </comment>
    <comment ref="I3" authorId="0">
      <text>
        <r>
          <rPr>
            <sz val="8"/>
            <rFont val="Tahoma"/>
            <family val="0"/>
          </rPr>
          <t>Silahkan diisi dengan jumlah deposit anda dalam bentuk dollar USD
kemudian klik tombol Save</t>
        </r>
      </text>
    </comment>
    <comment ref="K3" authorId="0">
      <text>
        <r>
          <rPr>
            <sz val="8"/>
            <rFont val="Tahoma"/>
            <family val="0"/>
          </rPr>
          <t>Silahkan diisi dengan target profit sehari dari jumlah deposit Anda dalam bentuk prosentase kemudian klik tombol Save</t>
        </r>
      </text>
    </comment>
  </commentList>
</comments>
</file>

<file path=xl/sharedStrings.xml><?xml version="1.0" encoding="utf-8"?>
<sst xmlns="http://schemas.openxmlformats.org/spreadsheetml/2006/main" count="417" uniqueCount="62">
  <si>
    <t>1</t>
  </si>
  <si>
    <t>Profit + Balance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</si>
  <si>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</si>
  <si>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</si>
  <si>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</si>
  <si>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</si>
  <si>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</si>
  <si>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</si>
  <si>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</si>
  <si>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</si>
  <si>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</si>
  <si>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</si>
  <si>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</si>
  <si>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</si>
  <si>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</si>
  <si>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</si>
  <si>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</si>
  <si>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</si>
  <si>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</si>
  <si>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</si>
  <si>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</si>
  <si>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Profit</t>
  </si>
  <si>
    <t>$ / Pip</t>
  </si>
  <si>
    <t>TP</t>
  </si>
  <si>
    <t>Lot</t>
  </si>
  <si>
    <t>TP dapat anda ganti sesuai dengan Target Profit Anda Perhari</t>
  </si>
  <si>
    <t>Persen %</t>
  </si>
  <si>
    <t>DAY</t>
  </si>
  <si>
    <t>JUMLAH</t>
  </si>
  <si>
    <t>Total Profit Anda Dalam Rupiah</t>
  </si>
  <si>
    <t xml:space="preserve">Total Profit </t>
  </si>
  <si>
    <t>****** Money Management By Indrafx_Scalping ********</t>
  </si>
  <si>
    <t>http://fxking.blogspot.com</t>
  </si>
  <si>
    <t>BULAN KE</t>
  </si>
  <si>
    <t>TP/ Bulan ( % )</t>
  </si>
  <si>
    <t>Profit/ Bulan ( $ )</t>
  </si>
  <si>
    <t>INSTA FOREX MONEY MANAGEMENT</t>
  </si>
  <si>
    <t>Profit/ Bulan ( Rp )</t>
  </si>
  <si>
    <t>Total Profit Anda Dalam Dollar &amp; Rupiah / 1 Tahun</t>
  </si>
  <si>
    <t>Balance Bulan 1</t>
  </si>
  <si>
    <t>Balance Bulan 2</t>
  </si>
  <si>
    <t>Balance Bulan 3</t>
  </si>
  <si>
    <t>Balance Bulan 4</t>
  </si>
  <si>
    <t>Balance Bulan 5</t>
  </si>
  <si>
    <t>Balance Bulan 6</t>
  </si>
  <si>
    <t>Balance Bulan 7</t>
  </si>
  <si>
    <t>Balance Bulan 8</t>
  </si>
  <si>
    <t>Balance Bulan 9</t>
  </si>
  <si>
    <t>Balance Bulan 10</t>
  </si>
  <si>
    <t>Balance Bulan 11</t>
  </si>
  <si>
    <t>Balance Bulan 12</t>
  </si>
  <si>
    <t>Isikan Balance Bulan 1 saja Dengan Jumlah Modal Anda Sekarang</t>
  </si>
  <si>
    <t>Isikan IDR Bulan 1 saja dengan nilai tukar rupiah terhadap dolar saat ini</t>
  </si>
  <si>
    <t>Isikan Persen Bulan 1 saja dengan angka persentase margin yang anda tradingkan dari modal</t>
  </si>
  <si>
    <t>!!! Jangan mengubah nilai pada Tabel Bulan 1 selain yang telah disebutkan diatas</t>
  </si>
  <si>
    <t>!!! Tabel Bulan Berikutnya sudah otomatis menyesuaikan dengan Tabel Bulan 1</t>
  </si>
  <si>
    <t>Hasil Akhir</t>
  </si>
  <si>
    <t>Total Profit 1 Tahun + Deposit</t>
  </si>
  <si>
    <t>Prosentase Akhir</t>
  </si>
  <si>
    <t>Rata-rata Prosentase Per Bulan</t>
  </si>
  <si>
    <t>BALANCE</t>
  </si>
  <si>
    <t xml:space="preserve">OVERVIEW INSTA FOREX MONEY MANAGEMENT COMPOUNDING </t>
  </si>
</sst>
</file>

<file path=xl/styles.xml><?xml version="1.0" encoding="utf-8"?>
<styleSheet xmlns="http://schemas.openxmlformats.org/spreadsheetml/2006/main">
  <numFmts count="29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&quot;$&quot;* #,##0.0_);_(&quot;$&quot;* \(#,##0.0\);_(&quot;$&quot;* &quot;-&quot;??_);_(@_)"/>
    <numFmt numFmtId="171" formatCode="_([$Rp-421]* #,##0_);_([$Rp-421]* \(#,##0\);_([$Rp-421]* &quot;-&quot;??_);_(@_)"/>
    <numFmt numFmtId="172" formatCode="_(&quot;$&quot;* #,##0_);_(&quot;$&quot;* \(#,##0\);_(&quot;$&quot;* &quot;-&quot;??_);_(@_)"/>
    <numFmt numFmtId="173" formatCode="[$-409]dddd\,\ mmmm\ dd\,\ yyyy"/>
    <numFmt numFmtId="174" formatCode="[$-409]h:mm:ss\ AM/PM"/>
    <numFmt numFmtId="175" formatCode="&quot;$&quot;#,##0.00"/>
    <numFmt numFmtId="176" formatCode="&quot;$&quot;#,##0"/>
    <numFmt numFmtId="177" formatCode="&quot;$&quot;#,##0.0"/>
    <numFmt numFmtId="178" formatCode="_(* #,##0.0_);_(* \(#,##0.0\);_(* &quot;-&quot;?_);_(@_)"/>
    <numFmt numFmtId="179" formatCode="_(&quot;$&quot;* #,##0.0_);_(&quot;$&quot;* \(#,##0.0\);_(&quot;$&quot;* &quot;-&quot;?_);_(@_)"/>
    <numFmt numFmtId="180" formatCode="_([$IDR]\ * #,##0.00_);_([$IDR]\ * \(#,##0.00\);_([$IDR]\ * &quot;-&quot;??_);_(@_)"/>
    <numFmt numFmtId="181" formatCode="[$-421]dd\ mmmm\ yyyy"/>
    <numFmt numFmtId="182" formatCode="[$$-409]#,##0.00"/>
    <numFmt numFmtId="183" formatCode="_([$$-409]* #,##0_);_([$$-409]* \(#,##0\);_([$$-409]* &quot;-&quot;_);_(@_)"/>
    <numFmt numFmtId="184" formatCode="_([$Rp-421]* #,##0.00_);_([$Rp-421]* \(#,##0.00\);_([$Rp-421]* &quot;-&quot;??_);_(@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.45"/>
      <color indexed="12"/>
      <name val="Calibri"/>
      <family val="2"/>
    </font>
    <font>
      <u val="single"/>
      <sz val="10.45"/>
      <color indexed="36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20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0"/>
      <color indexed="9"/>
      <name val="Calibri"/>
      <family val="2"/>
    </font>
    <font>
      <b/>
      <sz val="12"/>
      <color indexed="9"/>
      <name val="Calibri"/>
      <family val="2"/>
    </font>
    <font>
      <b/>
      <sz val="16"/>
      <name val="Calibri"/>
      <family val="2"/>
    </font>
    <font>
      <b/>
      <sz val="20"/>
      <color indexed="8"/>
      <name val="Calibri"/>
      <family val="2"/>
    </font>
    <font>
      <b/>
      <i/>
      <sz val="11"/>
      <color indexed="8"/>
      <name val="Calibri"/>
      <family val="2"/>
    </font>
    <font>
      <sz val="20"/>
      <name val="Calibri"/>
      <family val="2"/>
    </font>
    <font>
      <b/>
      <sz val="14"/>
      <color indexed="10"/>
      <name val="Calibri"/>
      <family val="2"/>
    </font>
    <font>
      <b/>
      <u val="single"/>
      <sz val="12"/>
      <color indexed="12"/>
      <name val="Calibri"/>
      <family val="2"/>
    </font>
    <font>
      <sz val="8"/>
      <name val="Calibri"/>
      <family val="2"/>
    </font>
    <font>
      <b/>
      <sz val="14"/>
      <name val="Calibri"/>
      <family val="2"/>
    </font>
    <font>
      <sz val="8"/>
      <name val="Tahoma"/>
      <family val="0"/>
    </font>
    <font>
      <b/>
      <sz val="16"/>
      <color indexed="8"/>
      <name val="Calibri"/>
      <family val="2"/>
    </font>
    <font>
      <sz val="14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5">
    <xf numFmtId="0" fontId="0" fillId="0" borderId="0" xfId="0" applyFont="1" applyAlignment="1">
      <alignment/>
    </xf>
    <xf numFmtId="0" fontId="11" fillId="0" borderId="0" xfId="0" applyFont="1" applyFill="1" applyBorder="1" applyAlignment="1">
      <alignment/>
    </xf>
    <xf numFmtId="9" fontId="4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169" fontId="5" fillId="0" borderId="0" xfId="44" applyFont="1" applyFill="1" applyBorder="1" applyAlignment="1">
      <alignment horizontal="center" vertical="center"/>
    </xf>
    <xf numFmtId="169" fontId="4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1" fontId="5" fillId="0" borderId="0" xfId="0" applyNumberFormat="1" applyFont="1" applyFill="1" applyBorder="1" applyAlignment="1">
      <alignment horizontal="left" vertical="center"/>
    </xf>
    <xf numFmtId="0" fontId="12" fillId="33" borderId="10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13" fillId="33" borderId="13" xfId="0" applyFont="1" applyFill="1" applyBorder="1" applyAlignment="1" quotePrefix="1">
      <alignment horizontal="center" vertical="center"/>
    </xf>
    <xf numFmtId="0" fontId="13" fillId="33" borderId="14" xfId="0" applyFont="1" applyFill="1" applyBorder="1" applyAlignment="1" quotePrefix="1">
      <alignment horizontal="center" vertical="center"/>
    </xf>
    <xf numFmtId="9" fontId="12" fillId="33" borderId="11" xfId="0" applyNumberFormat="1" applyFont="1" applyFill="1" applyBorder="1" applyAlignment="1">
      <alignment horizontal="center" vertical="center"/>
    </xf>
    <xf numFmtId="2" fontId="6" fillId="34" borderId="15" xfId="0" applyNumberFormat="1" applyFont="1" applyFill="1" applyBorder="1" applyAlignment="1" quotePrefix="1">
      <alignment horizontal="center" vertical="center"/>
    </xf>
    <xf numFmtId="169" fontId="6" fillId="35" borderId="16" xfId="0" applyNumberFormat="1" applyFont="1" applyFill="1" applyBorder="1" applyAlignment="1">
      <alignment/>
    </xf>
    <xf numFmtId="169" fontId="6" fillId="35" borderId="17" xfId="0" applyNumberFormat="1" applyFont="1" applyFill="1" applyBorder="1" applyAlignment="1">
      <alignment/>
    </xf>
    <xf numFmtId="170" fontId="6" fillId="36" borderId="16" xfId="44" applyNumberFormat="1" applyFont="1" applyFill="1" applyBorder="1" applyAlignment="1">
      <alignment horizontal="center" vertical="center"/>
    </xf>
    <xf numFmtId="0" fontId="6" fillId="37" borderId="16" xfId="44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180" fontId="11" fillId="0" borderId="0" xfId="0" applyNumberFormat="1" applyFont="1" applyFill="1" applyBorder="1" applyAlignment="1">
      <alignment/>
    </xf>
    <xf numFmtId="175" fontId="6" fillId="36" borderId="16" xfId="0" applyNumberFormat="1" applyFont="1" applyFill="1" applyBorder="1" applyAlignment="1">
      <alignment horizontal="center" vertical="center"/>
    </xf>
    <xf numFmtId="0" fontId="11" fillId="38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180" fontId="14" fillId="39" borderId="18" xfId="0" applyNumberFormat="1" applyFont="1" applyFill="1" applyBorder="1" applyAlignment="1">
      <alignment/>
    </xf>
    <xf numFmtId="180" fontId="5" fillId="34" borderId="0" xfId="0" applyNumberFormat="1" applyFont="1" applyFill="1" applyBorder="1" applyAlignment="1">
      <alignment/>
    </xf>
    <xf numFmtId="0" fontId="17" fillId="34" borderId="0" xfId="59" applyNumberFormat="1" applyFont="1" applyFill="1" applyBorder="1" applyAlignment="1">
      <alignment horizontal="center" vertical="center"/>
    </xf>
    <xf numFmtId="169" fontId="5" fillId="34" borderId="19" xfId="0" applyNumberFormat="1" applyFont="1" applyFill="1" applyBorder="1" applyAlignment="1">
      <alignment/>
    </xf>
    <xf numFmtId="169" fontId="5" fillId="40" borderId="20" xfId="0" applyNumberFormat="1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19" fillId="34" borderId="0" xfId="53" applyFont="1" applyFill="1" applyBorder="1" applyAlignment="1" applyProtection="1">
      <alignment/>
      <protection/>
    </xf>
    <xf numFmtId="0" fontId="18" fillId="34" borderId="0" xfId="0" applyFont="1" applyFill="1" applyBorder="1" applyAlignment="1">
      <alignment horizontal="left" vertical="center" indent="2"/>
    </xf>
    <xf numFmtId="0" fontId="18" fillId="34" borderId="0" xfId="0" applyFont="1" applyFill="1" applyBorder="1" applyAlignment="1">
      <alignment horizontal="left" indent="2"/>
    </xf>
    <xf numFmtId="0" fontId="18" fillId="34" borderId="21" xfId="0" applyFont="1" applyFill="1" applyBorder="1" applyAlignment="1">
      <alignment horizontal="left" vertical="center" indent="2"/>
    </xf>
    <xf numFmtId="0" fontId="18" fillId="34" borderId="22" xfId="0" applyFont="1" applyFill="1" applyBorder="1" applyAlignment="1">
      <alignment horizontal="left" indent="2"/>
    </xf>
    <xf numFmtId="0" fontId="5" fillId="34" borderId="21" xfId="0" applyFont="1" applyFill="1" applyBorder="1" applyAlignment="1">
      <alignment/>
    </xf>
    <xf numFmtId="0" fontId="5" fillId="34" borderId="22" xfId="0" applyFont="1" applyFill="1" applyBorder="1" applyAlignment="1">
      <alignment/>
    </xf>
    <xf numFmtId="0" fontId="5" fillId="34" borderId="23" xfId="0" applyFont="1" applyFill="1" applyBorder="1" applyAlignment="1">
      <alignment/>
    </xf>
    <xf numFmtId="0" fontId="5" fillId="34" borderId="24" xfId="0" applyFont="1" applyFill="1" applyBorder="1" applyAlignment="1">
      <alignment/>
    </xf>
    <xf numFmtId="0" fontId="5" fillId="34" borderId="25" xfId="0" applyFont="1" applyFill="1" applyBorder="1" applyAlignment="1">
      <alignment/>
    </xf>
    <xf numFmtId="0" fontId="10" fillId="41" borderId="21" xfId="0" applyFont="1" applyFill="1" applyBorder="1" applyAlignment="1">
      <alignment horizontal="left" vertical="center"/>
    </xf>
    <xf numFmtId="0" fontId="10" fillId="41" borderId="0" xfId="0" applyFont="1" applyFill="1" applyBorder="1" applyAlignment="1">
      <alignment horizontal="left" vertical="center"/>
    </xf>
    <xf numFmtId="0" fontId="10" fillId="41" borderId="22" xfId="0" applyFont="1" applyFill="1" applyBorder="1" applyAlignment="1">
      <alignment horizontal="left" vertical="center"/>
    </xf>
    <xf numFmtId="169" fontId="16" fillId="34" borderId="21" xfId="0" applyNumberFormat="1" applyFont="1" applyFill="1" applyBorder="1" applyAlignment="1">
      <alignment horizontal="left" vertical="center"/>
    </xf>
    <xf numFmtId="169" fontId="16" fillId="34" borderId="0" xfId="0" applyNumberFormat="1" applyFont="1" applyFill="1" applyBorder="1" applyAlignment="1">
      <alignment horizontal="left" vertical="center"/>
    </xf>
    <xf numFmtId="169" fontId="16" fillId="34" borderId="22" xfId="0" applyNumberFormat="1" applyFont="1" applyFill="1" applyBorder="1" applyAlignment="1">
      <alignment horizontal="left" vertical="center"/>
    </xf>
    <xf numFmtId="0" fontId="10" fillId="41" borderId="26" xfId="0" applyFont="1" applyFill="1" applyBorder="1" applyAlignment="1">
      <alignment horizontal="left" vertical="center"/>
    </xf>
    <xf numFmtId="0" fontId="10" fillId="41" borderId="27" xfId="0" applyFont="1" applyFill="1" applyBorder="1" applyAlignment="1">
      <alignment horizontal="left" vertical="center"/>
    </xf>
    <xf numFmtId="0" fontId="10" fillId="41" borderId="28" xfId="0" applyFont="1" applyFill="1" applyBorder="1" applyAlignment="1">
      <alignment horizontal="left" vertical="center"/>
    </xf>
    <xf numFmtId="176" fontId="7" fillId="0" borderId="0" xfId="44" applyNumberFormat="1" applyFont="1" applyFill="1" applyBorder="1" applyAlignment="1">
      <alignment horizontal="center" vertical="center"/>
    </xf>
    <xf numFmtId="0" fontId="17" fillId="0" borderId="0" xfId="59" applyNumberFormat="1" applyFont="1" applyFill="1" applyBorder="1" applyAlignment="1">
      <alignment horizontal="center" vertical="center"/>
    </xf>
    <xf numFmtId="180" fontId="5" fillId="0" borderId="0" xfId="0" applyNumberFormat="1" applyFont="1" applyFill="1" applyBorder="1" applyAlignment="1">
      <alignment/>
    </xf>
    <xf numFmtId="169" fontId="16" fillId="0" borderId="0" xfId="0" applyNumberFormat="1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indent="2"/>
    </xf>
    <xf numFmtId="0" fontId="5" fillId="0" borderId="0" xfId="0" applyFont="1" applyFill="1" applyBorder="1" applyAlignment="1">
      <alignment/>
    </xf>
    <xf numFmtId="169" fontId="11" fillId="0" borderId="29" xfId="0" applyNumberFormat="1" applyFont="1" applyFill="1" applyBorder="1" applyAlignment="1">
      <alignment/>
    </xf>
    <xf numFmtId="1" fontId="7" fillId="42" borderId="0" xfId="44" applyNumberFormat="1" applyFont="1" applyFill="1" applyBorder="1" applyAlignment="1">
      <alignment horizontal="center" vertical="center"/>
    </xf>
    <xf numFmtId="183" fontId="5" fillId="34" borderId="15" xfId="0" applyNumberFormat="1" applyFont="1" applyFill="1" applyBorder="1" applyAlignment="1" quotePrefix="1">
      <alignment horizontal="center" vertical="center"/>
    </xf>
    <xf numFmtId="169" fontId="11" fillId="0" borderId="0" xfId="0" applyNumberFormat="1" applyFont="1" applyFill="1" applyBorder="1" applyAlignment="1">
      <alignment/>
    </xf>
    <xf numFmtId="44" fontId="5" fillId="35" borderId="20" xfId="44" applyNumberFormat="1" applyFont="1" applyFill="1" applyBorder="1" applyAlignment="1">
      <alignment horizontal="center" vertical="center"/>
    </xf>
    <xf numFmtId="44" fontId="5" fillId="35" borderId="20" xfId="0" applyNumberFormat="1" applyFont="1" applyFill="1" applyBorder="1" applyAlignment="1">
      <alignment horizontal="center" vertical="center"/>
    </xf>
    <xf numFmtId="44" fontId="21" fillId="43" borderId="20" xfId="0" applyNumberFormat="1" applyFont="1" applyFill="1" applyBorder="1" applyAlignment="1">
      <alignment horizontal="center" vertical="center"/>
    </xf>
    <xf numFmtId="7" fontId="14" fillId="44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 indent="2"/>
    </xf>
    <xf numFmtId="0" fontId="19" fillId="0" borderId="0" xfId="53" applyFont="1" applyFill="1" applyBorder="1" applyAlignment="1" applyProtection="1">
      <alignment/>
      <protection/>
    </xf>
    <xf numFmtId="169" fontId="21" fillId="45" borderId="30" xfId="0" applyNumberFormat="1" applyFont="1" applyFill="1" applyBorder="1" applyAlignment="1">
      <alignment horizontal="center" vertical="center"/>
    </xf>
    <xf numFmtId="183" fontId="5" fillId="34" borderId="31" xfId="0" applyNumberFormat="1" applyFont="1" applyFill="1" applyBorder="1" applyAlignment="1" quotePrefix="1">
      <alignment horizontal="center" vertical="center"/>
    </xf>
    <xf numFmtId="0" fontId="19" fillId="34" borderId="24" xfId="53" applyFont="1" applyFill="1" applyBorder="1" applyAlignment="1" applyProtection="1">
      <alignment/>
      <protection/>
    </xf>
    <xf numFmtId="0" fontId="23" fillId="0" borderId="0" xfId="0" applyFont="1" applyFill="1" applyBorder="1" applyAlignment="1">
      <alignment horizontal="left" vertical="center"/>
    </xf>
    <xf numFmtId="169" fontId="23" fillId="21" borderId="0" xfId="0" applyNumberFormat="1" applyFont="1" applyFill="1" applyBorder="1" applyAlignment="1">
      <alignment horizontal="left" vertical="center"/>
    </xf>
    <xf numFmtId="0" fontId="7" fillId="42" borderId="0" xfId="44" applyNumberFormat="1" applyFont="1" applyFill="1" applyBorder="1" applyAlignment="1">
      <alignment horizontal="center" vertical="center"/>
    </xf>
    <xf numFmtId="169" fontId="21" fillId="46" borderId="20" xfId="0" applyNumberFormat="1" applyFont="1" applyFill="1" applyBorder="1" applyAlignment="1">
      <alignment horizontal="center" vertical="center"/>
    </xf>
    <xf numFmtId="184" fontId="23" fillId="47" borderId="0" xfId="0" applyNumberFormat="1" applyFont="1" applyFill="1" applyBorder="1" applyAlignment="1">
      <alignment horizontal="left" vertical="center"/>
    </xf>
    <xf numFmtId="169" fontId="21" fillId="23" borderId="2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/>
    </xf>
    <xf numFmtId="10" fontId="11" fillId="0" borderId="0" xfId="0" applyNumberFormat="1" applyFont="1" applyFill="1" applyBorder="1" applyAlignment="1">
      <alignment/>
    </xf>
    <xf numFmtId="10" fontId="21" fillId="48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0" fontId="21" fillId="47" borderId="0" xfId="0" applyNumberFormat="1" applyFont="1" applyFill="1" applyBorder="1" applyAlignment="1">
      <alignment/>
    </xf>
    <xf numFmtId="10" fontId="21" fillId="23" borderId="20" xfId="0" applyNumberFormat="1" applyFont="1" applyFill="1" applyBorder="1" applyAlignment="1">
      <alignment horizontal="center" vertical="center"/>
    </xf>
    <xf numFmtId="169" fontId="5" fillId="47" borderId="32" xfId="0" applyNumberFormat="1" applyFont="1" applyFill="1" applyBorder="1" applyAlignment="1">
      <alignment horizontal="center" vertical="center"/>
    </xf>
    <xf numFmtId="169" fontId="5" fillId="47" borderId="33" xfId="0" applyNumberFormat="1" applyFont="1" applyFill="1" applyBorder="1" applyAlignment="1">
      <alignment horizontal="center" vertical="center"/>
    </xf>
    <xf numFmtId="0" fontId="15" fillId="49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33" borderId="34" xfId="0" applyNumberFormat="1" applyFont="1" applyFill="1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8" fillId="33" borderId="29" xfId="0" applyFont="1" applyFill="1" applyBorder="1" applyAlignment="1">
      <alignment horizontal="right"/>
    </xf>
    <xf numFmtId="0" fontId="0" fillId="0" borderId="29" xfId="0" applyBorder="1" applyAlignment="1">
      <alignment/>
    </xf>
    <xf numFmtId="0" fontId="0" fillId="0" borderId="35" xfId="0" applyBorder="1" applyAlignment="1">
      <alignment/>
    </xf>
    <xf numFmtId="0" fontId="8" fillId="33" borderId="0" xfId="0" applyFont="1" applyFill="1" applyBorder="1" applyAlignment="1">
      <alignment horizontal="right" vertical="center"/>
    </xf>
    <xf numFmtId="0" fontId="0" fillId="0" borderId="0" xfId="0" applyAlignment="1">
      <alignment/>
    </xf>
    <xf numFmtId="10" fontId="5" fillId="36" borderId="32" xfId="44" applyNumberFormat="1" applyFont="1" applyFill="1" applyBorder="1" applyAlignment="1">
      <alignment horizontal="center" vertical="center"/>
    </xf>
    <xf numFmtId="10" fontId="5" fillId="36" borderId="15" xfId="44" applyNumberFormat="1" applyFont="1" applyFill="1" applyBorder="1" applyAlignment="1">
      <alignment horizontal="center" vertical="center"/>
    </xf>
    <xf numFmtId="169" fontId="16" fillId="34" borderId="26" xfId="0" applyNumberFormat="1" applyFont="1" applyFill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9" fillId="50" borderId="36" xfId="0" applyFont="1" applyFill="1" applyBorder="1" applyAlignment="1">
      <alignment horizontal="left" vertical="center"/>
    </xf>
    <xf numFmtId="0" fontId="10" fillId="50" borderId="37" xfId="0" applyFont="1" applyFill="1" applyBorder="1" applyAlignment="1">
      <alignment horizontal="left" vertical="center"/>
    </xf>
    <xf numFmtId="0" fontId="10" fillId="50" borderId="18" xfId="0" applyFont="1" applyFill="1" applyBorder="1" applyAlignment="1">
      <alignment horizontal="left"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38" xfId="0" applyFont="1" applyFill="1" applyBorder="1" applyAlignment="1">
      <alignment horizontal="center" vertical="center"/>
    </xf>
    <xf numFmtId="0" fontId="5" fillId="47" borderId="36" xfId="0" applyFont="1" applyFill="1" applyBorder="1" applyAlignment="1">
      <alignment horizontal="left" vertical="center"/>
    </xf>
    <xf numFmtId="0" fontId="5" fillId="47" borderId="37" xfId="0" applyFont="1" applyFill="1" applyBorder="1" applyAlignment="1">
      <alignment horizontal="left" vertical="center"/>
    </xf>
    <xf numFmtId="0" fontId="5" fillId="47" borderId="18" xfId="0" applyFont="1" applyFill="1" applyBorder="1" applyAlignment="1">
      <alignment horizontal="left" vertical="center"/>
    </xf>
    <xf numFmtId="0" fontId="5" fillId="34" borderId="23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8" fillId="34" borderId="2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19" fillId="34" borderId="21" xfId="53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0"/>
  </sheetPr>
  <dimension ref="A1:N26"/>
  <sheetViews>
    <sheetView showGridLines="0" tabSelected="1" zoomScale="84" zoomScaleNormal="84" workbookViewId="0" topLeftCell="A1">
      <selection activeCell="K4" sqref="K4"/>
    </sheetView>
  </sheetViews>
  <sheetFormatPr defaultColWidth="9.140625" defaultRowHeight="15"/>
  <cols>
    <col min="1" max="1" width="4.28125" style="1" customWidth="1"/>
    <col min="2" max="2" width="6.00390625" style="1" customWidth="1"/>
    <col min="3" max="3" width="13.7109375" style="1" customWidth="1"/>
    <col min="4" max="4" width="12.140625" style="1" customWidth="1"/>
    <col min="5" max="5" width="5.7109375" style="1" customWidth="1"/>
    <col min="6" max="6" width="14.00390625" style="1" customWidth="1"/>
    <col min="7" max="7" width="31.7109375" style="1" customWidth="1"/>
    <col min="8" max="8" width="11.57421875" style="1" customWidth="1"/>
    <col min="9" max="9" width="19.7109375" style="1" customWidth="1"/>
    <col min="10" max="10" width="10.28125" style="1" customWidth="1"/>
    <col min="11" max="11" width="29.8515625" style="1" customWidth="1"/>
    <col min="12" max="12" width="9.140625" style="1" customWidth="1"/>
    <col min="13" max="13" width="11.140625" style="1" customWidth="1"/>
    <col min="14" max="14" width="15.7109375" style="1" customWidth="1"/>
    <col min="15" max="16384" width="9.140625" style="1" customWidth="1"/>
  </cols>
  <sheetData>
    <row r="1" spans="2:7" ht="23.25" customHeight="1">
      <c r="B1" s="84" t="s">
        <v>36</v>
      </c>
      <c r="C1" s="85"/>
      <c r="D1" s="85"/>
      <c r="E1" s="85"/>
      <c r="F1" s="85"/>
      <c r="G1" s="85"/>
    </row>
    <row r="2" spans="2:12" ht="26.25">
      <c r="B2" s="10" t="s">
        <v>27</v>
      </c>
      <c r="C2" s="8" t="s">
        <v>24</v>
      </c>
      <c r="D2" s="8" t="s">
        <v>22</v>
      </c>
      <c r="E2" s="8" t="s">
        <v>23</v>
      </c>
      <c r="F2" s="9" t="s">
        <v>21</v>
      </c>
      <c r="G2" s="13" t="s">
        <v>1</v>
      </c>
      <c r="I2" s="24" t="s">
        <v>39</v>
      </c>
      <c r="J2" s="2"/>
      <c r="K2" s="24" t="s">
        <v>26</v>
      </c>
      <c r="L2" s="3"/>
    </row>
    <row r="3" spans="2:12" ht="26.25">
      <c r="B3" s="11" t="s">
        <v>0</v>
      </c>
      <c r="C3" s="14">
        <f>I3*K3/100/10</f>
        <v>0.1</v>
      </c>
      <c r="D3" s="21">
        <f>C3*1</f>
        <v>0.1</v>
      </c>
      <c r="E3" s="18">
        <v>10</v>
      </c>
      <c r="F3" s="17">
        <f>D3*E3</f>
        <v>1</v>
      </c>
      <c r="G3" s="15">
        <f>I3+F3</f>
        <v>11</v>
      </c>
      <c r="H3" s="4"/>
      <c r="I3" s="72">
        <v>10</v>
      </c>
      <c r="J3" s="5"/>
      <c r="K3" s="27">
        <v>10</v>
      </c>
      <c r="L3" s="3"/>
    </row>
    <row r="4" spans="2:7" ht="15.75">
      <c r="B4" s="11" t="s">
        <v>2</v>
      </c>
      <c r="C4" s="14">
        <f>G3*K3/100/10</f>
        <v>0.11000000000000001</v>
      </c>
      <c r="D4" s="21">
        <f aca="true" t="shared" si="0" ref="D4:D22">C4*1</f>
        <v>0.11000000000000001</v>
      </c>
      <c r="E4" s="18">
        <v>10</v>
      </c>
      <c r="F4" s="17">
        <f aca="true" t="shared" si="1" ref="F4:F22">D4*E4</f>
        <v>1.1</v>
      </c>
      <c r="G4" s="16">
        <f>G3+F4</f>
        <v>12.1</v>
      </c>
    </row>
    <row r="5" spans="2:9" ht="15.75">
      <c r="B5" s="11" t="s">
        <v>3</v>
      </c>
      <c r="C5" s="14">
        <f>G4*K3/100/10</f>
        <v>0.121</v>
      </c>
      <c r="D5" s="21">
        <f t="shared" si="0"/>
        <v>0.121</v>
      </c>
      <c r="E5" s="18">
        <v>10</v>
      </c>
      <c r="F5" s="17">
        <f t="shared" si="1"/>
        <v>1.21</v>
      </c>
      <c r="G5" s="16">
        <f aca="true" t="shared" si="2" ref="G5:G22">G4+F5</f>
        <v>13.309999999999999</v>
      </c>
      <c r="H5" s="6"/>
      <c r="I5" s="7"/>
    </row>
    <row r="6" spans="2:11" ht="21">
      <c r="B6" s="11" t="s">
        <v>4</v>
      </c>
      <c r="C6" s="14">
        <f>G5*K3/100/10</f>
        <v>0.1331</v>
      </c>
      <c r="D6" s="21">
        <f t="shared" si="0"/>
        <v>0.1331</v>
      </c>
      <c r="E6" s="18">
        <v>10</v>
      </c>
      <c r="F6" s="17">
        <f t="shared" si="1"/>
        <v>1.331</v>
      </c>
      <c r="G6" s="16">
        <f t="shared" si="2"/>
        <v>14.640999999999998</v>
      </c>
      <c r="I6" s="26">
        <v>8800</v>
      </c>
      <c r="K6" s="63">
        <f>I3*I6</f>
        <v>88000</v>
      </c>
    </row>
    <row r="7" spans="2:7" ht="16.5" thickBot="1">
      <c r="B7" s="11" t="s">
        <v>5</v>
      </c>
      <c r="C7" s="14">
        <f>G6*K3/100/10</f>
        <v>0.14640999999999998</v>
      </c>
      <c r="D7" s="21">
        <f t="shared" si="0"/>
        <v>0.14640999999999998</v>
      </c>
      <c r="E7" s="18">
        <v>10</v>
      </c>
      <c r="F7" s="17">
        <f t="shared" si="1"/>
        <v>1.4640999999999997</v>
      </c>
      <c r="G7" s="16">
        <f t="shared" si="2"/>
        <v>16.105099999999997</v>
      </c>
    </row>
    <row r="8" spans="2:14" ht="15.75">
      <c r="B8" s="11" t="s">
        <v>6</v>
      </c>
      <c r="C8" s="14">
        <f>G7*K3/100/10</f>
        <v>0.16105099999999997</v>
      </c>
      <c r="D8" s="21">
        <f t="shared" si="0"/>
        <v>0.16105099999999997</v>
      </c>
      <c r="E8" s="18">
        <v>10</v>
      </c>
      <c r="F8" s="17">
        <f t="shared" si="1"/>
        <v>1.6105099999999997</v>
      </c>
      <c r="G8" s="16">
        <f t="shared" si="2"/>
        <v>17.715609999999998</v>
      </c>
      <c r="I8" s="47" t="s">
        <v>51</v>
      </c>
      <c r="J8" s="48"/>
      <c r="K8" s="48"/>
      <c r="L8" s="48"/>
      <c r="M8" s="48"/>
      <c r="N8" s="49"/>
    </row>
    <row r="9" spans="2:14" ht="15.75">
      <c r="B9" s="11" t="s">
        <v>7</v>
      </c>
      <c r="C9" s="14">
        <f>G8*K3/100/10</f>
        <v>0.17715609999999998</v>
      </c>
      <c r="D9" s="21">
        <f t="shared" si="0"/>
        <v>0.17715609999999998</v>
      </c>
      <c r="E9" s="18">
        <v>10</v>
      </c>
      <c r="F9" s="17">
        <f t="shared" si="1"/>
        <v>1.7715609999999997</v>
      </c>
      <c r="G9" s="16">
        <f t="shared" si="2"/>
        <v>19.487170999999996</v>
      </c>
      <c r="I9" s="41" t="s">
        <v>52</v>
      </c>
      <c r="J9" s="42"/>
      <c r="K9" s="42"/>
      <c r="L9" s="42"/>
      <c r="M9" s="42"/>
      <c r="N9" s="43"/>
    </row>
    <row r="10" spans="2:14" ht="15.75">
      <c r="B10" s="11" t="s">
        <v>8</v>
      </c>
      <c r="C10" s="14">
        <f>G9*K3/100/10</f>
        <v>0.19487170999999995</v>
      </c>
      <c r="D10" s="21">
        <f t="shared" si="0"/>
        <v>0.19487170999999995</v>
      </c>
      <c r="E10" s="18">
        <v>10</v>
      </c>
      <c r="F10" s="17">
        <f t="shared" si="1"/>
        <v>1.9487170999999994</v>
      </c>
      <c r="G10" s="16">
        <f t="shared" si="2"/>
        <v>21.435888099999996</v>
      </c>
      <c r="I10" s="41" t="s">
        <v>53</v>
      </c>
      <c r="J10" s="42"/>
      <c r="K10" s="42"/>
      <c r="L10" s="42"/>
      <c r="M10" s="42"/>
      <c r="N10" s="43"/>
    </row>
    <row r="11" spans="2:14" ht="15.75">
      <c r="B11" s="11" t="s">
        <v>9</v>
      </c>
      <c r="C11" s="14">
        <f>G10*K3/100/10</f>
        <v>0.21435888099999997</v>
      </c>
      <c r="D11" s="21">
        <f t="shared" si="0"/>
        <v>0.21435888099999997</v>
      </c>
      <c r="E11" s="18">
        <v>10</v>
      </c>
      <c r="F11" s="17">
        <f t="shared" si="1"/>
        <v>2.14358881</v>
      </c>
      <c r="G11" s="16">
        <f t="shared" si="2"/>
        <v>23.579476909999997</v>
      </c>
      <c r="I11" s="41" t="s">
        <v>25</v>
      </c>
      <c r="J11" s="42"/>
      <c r="K11" s="42"/>
      <c r="L11" s="42"/>
      <c r="M11" s="42"/>
      <c r="N11" s="43"/>
    </row>
    <row r="12" spans="2:14" ht="15.75">
      <c r="B12" s="11" t="s">
        <v>10</v>
      </c>
      <c r="C12" s="14">
        <f>G11*K3/100/10</f>
        <v>0.23579476909999997</v>
      </c>
      <c r="D12" s="21">
        <f t="shared" si="0"/>
        <v>0.23579476909999997</v>
      </c>
      <c r="E12" s="18">
        <v>10</v>
      </c>
      <c r="F12" s="17">
        <f t="shared" si="1"/>
        <v>2.3579476909999997</v>
      </c>
      <c r="G12" s="16">
        <f t="shared" si="2"/>
        <v>25.937424600999996</v>
      </c>
      <c r="I12" s="44" t="s">
        <v>54</v>
      </c>
      <c r="J12" s="45"/>
      <c r="K12" s="45"/>
      <c r="L12" s="45"/>
      <c r="M12" s="45"/>
      <c r="N12" s="46"/>
    </row>
    <row r="13" spans="2:14" ht="18.75">
      <c r="B13" s="11" t="s">
        <v>11</v>
      </c>
      <c r="C13" s="14">
        <f>G12*K3/100/10</f>
        <v>0.25937424601</v>
      </c>
      <c r="D13" s="21">
        <f t="shared" si="0"/>
        <v>0.25937424601</v>
      </c>
      <c r="E13" s="18">
        <v>10</v>
      </c>
      <c r="F13" s="17">
        <f t="shared" si="1"/>
        <v>2.5937424600999996</v>
      </c>
      <c r="G13" s="16">
        <f t="shared" si="2"/>
        <v>28.531167061099996</v>
      </c>
      <c r="I13" s="44" t="s">
        <v>55</v>
      </c>
      <c r="J13" s="32"/>
      <c r="K13" s="32"/>
      <c r="L13" s="32"/>
      <c r="M13" s="33"/>
      <c r="N13" s="35"/>
    </row>
    <row r="14" spans="2:14" ht="18.75">
      <c r="B14" s="11" t="s">
        <v>12</v>
      </c>
      <c r="C14" s="14">
        <f>G13*K3/100/10</f>
        <v>0.28531167061099993</v>
      </c>
      <c r="D14" s="21">
        <f t="shared" si="0"/>
        <v>0.28531167061099993</v>
      </c>
      <c r="E14" s="18">
        <v>10</v>
      </c>
      <c r="F14" s="17">
        <f t="shared" si="1"/>
        <v>2.8531167061099993</v>
      </c>
      <c r="G14" s="16">
        <f t="shared" si="2"/>
        <v>31.384283767209997</v>
      </c>
      <c r="I14" s="34" t="s">
        <v>31</v>
      </c>
      <c r="J14" s="32"/>
      <c r="K14" s="32"/>
      <c r="L14" s="32"/>
      <c r="M14" s="33"/>
      <c r="N14" s="35"/>
    </row>
    <row r="15" spans="2:14" ht="15.75">
      <c r="B15" s="11" t="s">
        <v>13</v>
      </c>
      <c r="C15" s="14">
        <f>G14*K3/100/10</f>
        <v>0.3138428376721</v>
      </c>
      <c r="D15" s="21">
        <f t="shared" si="0"/>
        <v>0.3138428376721</v>
      </c>
      <c r="E15" s="18">
        <v>10</v>
      </c>
      <c r="F15" s="17">
        <f t="shared" si="1"/>
        <v>3.1384283767209995</v>
      </c>
      <c r="G15" s="16">
        <f t="shared" si="2"/>
        <v>34.522712143930995</v>
      </c>
      <c r="I15" s="36"/>
      <c r="J15" s="31" t="s">
        <v>32</v>
      </c>
      <c r="K15" s="30"/>
      <c r="L15" s="30"/>
      <c r="M15" s="30"/>
      <c r="N15" s="37"/>
    </row>
    <row r="16" spans="2:14" ht="16.5" thickBot="1">
      <c r="B16" s="11" t="s">
        <v>14</v>
      </c>
      <c r="C16" s="14">
        <f>G15*K3/100/10</f>
        <v>0.34522712143930995</v>
      </c>
      <c r="D16" s="21">
        <f t="shared" si="0"/>
        <v>0.34522712143930995</v>
      </c>
      <c r="E16" s="18">
        <v>10</v>
      </c>
      <c r="F16" s="17">
        <f t="shared" si="1"/>
        <v>3.4522712143930994</v>
      </c>
      <c r="G16" s="16">
        <f t="shared" si="2"/>
        <v>37.974983358324096</v>
      </c>
      <c r="I16" s="38"/>
      <c r="J16" s="69"/>
      <c r="K16" s="39"/>
      <c r="L16" s="39"/>
      <c r="M16" s="39"/>
      <c r="N16" s="40"/>
    </row>
    <row r="17" spans="2:7" ht="15.75">
      <c r="B17" s="11" t="s">
        <v>15</v>
      </c>
      <c r="C17" s="14">
        <f>G16*K3/100/10</f>
        <v>0.37974983358324094</v>
      </c>
      <c r="D17" s="21">
        <f t="shared" si="0"/>
        <v>0.37974983358324094</v>
      </c>
      <c r="E17" s="18">
        <v>10</v>
      </c>
      <c r="F17" s="17">
        <f t="shared" si="1"/>
        <v>3.7974983358324095</v>
      </c>
      <c r="G17" s="16">
        <f t="shared" si="2"/>
        <v>41.772481694156504</v>
      </c>
    </row>
    <row r="18" spans="2:7" ht="15.75">
      <c r="B18" s="11" t="s">
        <v>16</v>
      </c>
      <c r="C18" s="14">
        <f>G17*K3/100/10</f>
        <v>0.4177248169415651</v>
      </c>
      <c r="D18" s="21">
        <f t="shared" si="0"/>
        <v>0.4177248169415651</v>
      </c>
      <c r="E18" s="18">
        <v>10</v>
      </c>
      <c r="F18" s="17">
        <f t="shared" si="1"/>
        <v>4.177248169415651</v>
      </c>
      <c r="G18" s="16">
        <f t="shared" si="2"/>
        <v>45.94972986357215</v>
      </c>
    </row>
    <row r="19" spans="1:7" ht="18.75">
      <c r="A19" s="76"/>
      <c r="B19" s="11" t="s">
        <v>17</v>
      </c>
      <c r="C19" s="14">
        <f>G18*K3/100/10</f>
        <v>0.4594972986357215</v>
      </c>
      <c r="D19" s="21">
        <f t="shared" si="0"/>
        <v>0.4594972986357215</v>
      </c>
      <c r="E19" s="18">
        <v>10</v>
      </c>
      <c r="F19" s="17">
        <f t="shared" si="1"/>
        <v>4.594972986357215</v>
      </c>
      <c r="G19" s="16">
        <f t="shared" si="2"/>
        <v>50.544702849929365</v>
      </c>
    </row>
    <row r="20" spans="2:7" ht="15.75">
      <c r="B20" s="11" t="s">
        <v>18</v>
      </c>
      <c r="C20" s="14">
        <f>G19*K3/100/10</f>
        <v>0.5054470284992936</v>
      </c>
      <c r="D20" s="21">
        <f t="shared" si="0"/>
        <v>0.5054470284992936</v>
      </c>
      <c r="E20" s="18">
        <v>10</v>
      </c>
      <c r="F20" s="17">
        <f t="shared" si="1"/>
        <v>5.054470284992936</v>
      </c>
      <c r="G20" s="16">
        <f t="shared" si="2"/>
        <v>55.5991731349223</v>
      </c>
    </row>
    <row r="21" spans="2:7" ht="15.75">
      <c r="B21" s="11" t="s">
        <v>19</v>
      </c>
      <c r="C21" s="14">
        <f>G20*K3/100/10</f>
        <v>0.5559917313492231</v>
      </c>
      <c r="D21" s="21">
        <f t="shared" si="0"/>
        <v>0.5559917313492231</v>
      </c>
      <c r="E21" s="18">
        <v>10</v>
      </c>
      <c r="F21" s="17">
        <f t="shared" si="1"/>
        <v>5.559917313492231</v>
      </c>
      <c r="G21" s="16">
        <f t="shared" si="2"/>
        <v>61.15909044841453</v>
      </c>
    </row>
    <row r="22" spans="2:7" ht="15.75">
      <c r="B22" s="12" t="s">
        <v>20</v>
      </c>
      <c r="C22" s="14">
        <f>G21*K3/100/10</f>
        <v>0.6115909044841453</v>
      </c>
      <c r="D22" s="21">
        <f t="shared" si="0"/>
        <v>0.6115909044841453</v>
      </c>
      <c r="E22" s="18">
        <v>10</v>
      </c>
      <c r="F22" s="17">
        <f t="shared" si="1"/>
        <v>6.1159090448414535</v>
      </c>
      <c r="G22" s="16">
        <f t="shared" si="2"/>
        <v>67.27499949325599</v>
      </c>
    </row>
    <row r="23" spans="2:14" ht="15.75">
      <c r="B23" s="86" t="s">
        <v>28</v>
      </c>
      <c r="C23" s="87"/>
      <c r="D23" s="87"/>
      <c r="E23" s="87"/>
      <c r="F23" s="87"/>
      <c r="G23" s="28">
        <f>G22</f>
        <v>67.27499949325599</v>
      </c>
      <c r="H23" s="22"/>
      <c r="I23" s="77"/>
      <c r="N23" s="20"/>
    </row>
    <row r="24" spans="2:9" ht="15.75">
      <c r="B24" s="88" t="s">
        <v>30</v>
      </c>
      <c r="C24" s="89"/>
      <c r="D24" s="89"/>
      <c r="E24" s="89"/>
      <c r="F24" s="90"/>
      <c r="G24" s="29">
        <f>G22-I3</f>
        <v>57.27499949325599</v>
      </c>
      <c r="H24" s="19"/>
      <c r="I24" s="77"/>
    </row>
    <row r="25" spans="1:7" ht="21">
      <c r="A25" s="23"/>
      <c r="B25" s="91" t="s">
        <v>29</v>
      </c>
      <c r="C25" s="92"/>
      <c r="D25" s="92"/>
      <c r="E25" s="92"/>
      <c r="F25" s="92"/>
      <c r="G25" s="25">
        <f>I6*G24</f>
        <v>504019.9955406527</v>
      </c>
    </row>
    <row r="26" ht="15">
      <c r="G26" s="56"/>
    </row>
  </sheetData>
  <sheetProtection/>
  <mergeCells count="4">
    <mergeCell ref="B1:G1"/>
    <mergeCell ref="B23:F23"/>
    <mergeCell ref="B24:F24"/>
    <mergeCell ref="B25:F25"/>
  </mergeCells>
  <printOptions/>
  <pageMargins left="0.25" right="0.25" top="0.31" bottom="0.33" header="0.3" footer="0.3"/>
  <pageSetup horizontalDpi="300" verticalDpi="300" orientation="landscape" paperSize="9" scale="85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63"/>
  </sheetPr>
  <dimension ref="A1:N26"/>
  <sheetViews>
    <sheetView showGridLines="0" zoomScale="84" zoomScaleNormal="84" zoomScalePageLayoutView="0" workbookViewId="0" topLeftCell="C1">
      <selection activeCell="O13" sqref="O13"/>
    </sheetView>
  </sheetViews>
  <sheetFormatPr defaultColWidth="9.140625" defaultRowHeight="15"/>
  <cols>
    <col min="1" max="1" width="4.28125" style="1" customWidth="1"/>
    <col min="2" max="2" width="6.00390625" style="1" customWidth="1"/>
    <col min="3" max="3" width="13.7109375" style="1" customWidth="1"/>
    <col min="4" max="4" width="12.140625" style="1" customWidth="1"/>
    <col min="5" max="5" width="5.7109375" style="1" customWidth="1"/>
    <col min="6" max="6" width="14.00390625" style="1" customWidth="1"/>
    <col min="7" max="7" width="31.7109375" style="1" customWidth="1"/>
    <col min="8" max="8" width="6.28125" style="1" customWidth="1"/>
    <col min="9" max="9" width="27.00390625" style="1" customWidth="1"/>
    <col min="10" max="10" width="5.7109375" style="1" customWidth="1"/>
    <col min="11" max="11" width="31.28125" style="1" bestFit="1" customWidth="1"/>
    <col min="12" max="12" width="9.140625" style="1" customWidth="1"/>
    <col min="13" max="13" width="11.140625" style="1" customWidth="1"/>
    <col min="14" max="14" width="15.7109375" style="1" customWidth="1"/>
    <col min="15" max="16384" width="9.140625" style="1" customWidth="1"/>
  </cols>
  <sheetData>
    <row r="1" spans="2:7" ht="23.25" customHeight="1">
      <c r="B1" s="84" t="s">
        <v>36</v>
      </c>
      <c r="C1" s="85"/>
      <c r="D1" s="85"/>
      <c r="E1" s="85"/>
      <c r="F1" s="85"/>
      <c r="G1" s="85"/>
    </row>
    <row r="2" spans="2:12" ht="26.25">
      <c r="B2" s="10" t="s">
        <v>27</v>
      </c>
      <c r="C2" s="8" t="s">
        <v>24</v>
      </c>
      <c r="D2" s="8" t="s">
        <v>22</v>
      </c>
      <c r="E2" s="8" t="s">
        <v>23</v>
      </c>
      <c r="F2" s="9" t="s">
        <v>21</v>
      </c>
      <c r="G2" s="13" t="s">
        <v>1</v>
      </c>
      <c r="I2" s="24" t="s">
        <v>48</v>
      </c>
      <c r="J2" s="2"/>
      <c r="K2" s="24" t="s">
        <v>26</v>
      </c>
      <c r="L2" s="3"/>
    </row>
    <row r="3" spans="2:12" ht="26.25">
      <c r="B3" s="11" t="s">
        <v>0</v>
      </c>
      <c r="C3" s="14">
        <f>I3*K3/100/10</f>
        <v>2822820.927401106</v>
      </c>
      <c r="D3" s="21">
        <f>C3*1</f>
        <v>2822820.927401106</v>
      </c>
      <c r="E3" s="18">
        <v>10</v>
      </c>
      <c r="F3" s="17">
        <f>D3*E3</f>
        <v>28228209.27401106</v>
      </c>
      <c r="G3" s="15">
        <f>I3+F3</f>
        <v>310510302.01412165</v>
      </c>
      <c r="H3" s="4"/>
      <c r="I3" s="57">
        <f>'BULAN 9'!G23</f>
        <v>282282092.7401106</v>
      </c>
      <c r="J3" s="5"/>
      <c r="K3" s="27">
        <f>'BULAN 1'!K3</f>
        <v>10</v>
      </c>
      <c r="L3" s="3"/>
    </row>
    <row r="4" spans="2:7" ht="15.75">
      <c r="B4" s="11" t="s">
        <v>2</v>
      </c>
      <c r="C4" s="14">
        <f>G3*K3/100/10</f>
        <v>3105103.0201412165</v>
      </c>
      <c r="D4" s="21">
        <f aca="true" t="shared" si="0" ref="D4:D22">C4*1</f>
        <v>3105103.0201412165</v>
      </c>
      <c r="E4" s="18">
        <v>10</v>
      </c>
      <c r="F4" s="17">
        <f aca="true" t="shared" si="1" ref="F4:F22">D4*E4</f>
        <v>31051030.201412164</v>
      </c>
      <c r="G4" s="16">
        <f>G3+F4</f>
        <v>341561332.2155338</v>
      </c>
    </row>
    <row r="5" spans="2:9" ht="15.75">
      <c r="B5" s="11" t="s">
        <v>3</v>
      </c>
      <c r="C5" s="14">
        <f>G4*K3/100/10</f>
        <v>3415613.322155338</v>
      </c>
      <c r="D5" s="21">
        <f t="shared" si="0"/>
        <v>3415613.322155338</v>
      </c>
      <c r="E5" s="18">
        <v>10</v>
      </c>
      <c r="F5" s="17">
        <f t="shared" si="1"/>
        <v>34156133.22155338</v>
      </c>
      <c r="G5" s="16">
        <f aca="true" t="shared" si="2" ref="G5:G22">G4+F5</f>
        <v>375717465.4370872</v>
      </c>
      <c r="H5" s="6"/>
      <c r="I5" s="7"/>
    </row>
    <row r="6" spans="2:11" ht="21">
      <c r="B6" s="11" t="s">
        <v>4</v>
      </c>
      <c r="C6" s="14">
        <f>G5*K3/100/10</f>
        <v>3757174.6543708714</v>
      </c>
      <c r="D6" s="21">
        <f t="shared" si="0"/>
        <v>3757174.6543708714</v>
      </c>
      <c r="E6" s="18">
        <v>10</v>
      </c>
      <c r="F6" s="17">
        <f t="shared" si="1"/>
        <v>37571746.54370871</v>
      </c>
      <c r="G6" s="16">
        <f t="shared" si="2"/>
        <v>413289211.98079586</v>
      </c>
      <c r="I6" s="26">
        <f>'BULAN 1'!I6</f>
        <v>8800</v>
      </c>
      <c r="K6" s="63">
        <f>I3*I6</f>
        <v>2484082416112.973</v>
      </c>
    </row>
    <row r="7" spans="2:7" ht="15.75">
      <c r="B7" s="11" t="s">
        <v>5</v>
      </c>
      <c r="C7" s="14">
        <f>G6*K3/100/10</f>
        <v>4132892.1198079586</v>
      </c>
      <c r="D7" s="21">
        <f t="shared" si="0"/>
        <v>4132892.1198079586</v>
      </c>
      <c r="E7" s="18">
        <v>10</v>
      </c>
      <c r="F7" s="17">
        <f t="shared" si="1"/>
        <v>41328921.198079586</v>
      </c>
      <c r="G7" s="16">
        <f t="shared" si="2"/>
        <v>454618133.17887545</v>
      </c>
    </row>
    <row r="8" spans="2:14" ht="15.75">
      <c r="B8" s="11" t="s">
        <v>6</v>
      </c>
      <c r="C8" s="14">
        <f>G7*K3/100/10</f>
        <v>4546181.331788754</v>
      </c>
      <c r="D8" s="21">
        <f t="shared" si="0"/>
        <v>4546181.331788754</v>
      </c>
      <c r="E8" s="18">
        <v>10</v>
      </c>
      <c r="F8" s="17">
        <f t="shared" si="1"/>
        <v>45461813.317887545</v>
      </c>
      <c r="G8" s="16">
        <f t="shared" si="2"/>
        <v>500079946.496763</v>
      </c>
      <c r="I8" s="64"/>
      <c r="J8" s="64"/>
      <c r="K8" s="64"/>
      <c r="L8" s="64"/>
      <c r="M8" s="64"/>
      <c r="N8" s="64"/>
    </row>
    <row r="9" spans="2:14" ht="15.75">
      <c r="B9" s="11" t="s">
        <v>7</v>
      </c>
      <c r="C9" s="14">
        <f>G8*K3/100/10</f>
        <v>5000799.46496763</v>
      </c>
      <c r="D9" s="21">
        <f t="shared" si="0"/>
        <v>5000799.46496763</v>
      </c>
      <c r="E9" s="18">
        <v>10</v>
      </c>
      <c r="F9" s="17">
        <f t="shared" si="1"/>
        <v>50007994.6496763</v>
      </c>
      <c r="G9" s="16">
        <f t="shared" si="2"/>
        <v>550087941.1464393</v>
      </c>
      <c r="I9" s="64"/>
      <c r="J9" s="64"/>
      <c r="K9" s="64"/>
      <c r="L9" s="64"/>
      <c r="M9" s="64"/>
      <c r="N9" s="64"/>
    </row>
    <row r="10" spans="2:14" ht="15.75">
      <c r="B10" s="11" t="s">
        <v>8</v>
      </c>
      <c r="C10" s="14">
        <f>G9*K3/100/10</f>
        <v>5500879.411464394</v>
      </c>
      <c r="D10" s="21">
        <f t="shared" si="0"/>
        <v>5500879.411464394</v>
      </c>
      <c r="E10" s="18">
        <v>10</v>
      </c>
      <c r="F10" s="17">
        <f t="shared" si="1"/>
        <v>55008794.11464394</v>
      </c>
      <c r="G10" s="16">
        <f t="shared" si="2"/>
        <v>605096735.2610832</v>
      </c>
      <c r="I10" s="64"/>
      <c r="J10" s="64"/>
      <c r="K10" s="64"/>
      <c r="L10" s="64"/>
      <c r="M10" s="64"/>
      <c r="N10" s="64"/>
    </row>
    <row r="11" spans="2:14" ht="15.75">
      <c r="B11" s="11" t="s">
        <v>9</v>
      </c>
      <c r="C11" s="14">
        <f>G10*K3/100/10</f>
        <v>6050967.352610832</v>
      </c>
      <c r="D11" s="21">
        <f t="shared" si="0"/>
        <v>6050967.352610832</v>
      </c>
      <c r="E11" s="18">
        <v>10</v>
      </c>
      <c r="F11" s="17">
        <f t="shared" si="1"/>
        <v>60509673.526108325</v>
      </c>
      <c r="G11" s="16">
        <f t="shared" si="2"/>
        <v>665606408.7871916</v>
      </c>
      <c r="I11" s="64"/>
      <c r="J11" s="64"/>
      <c r="K11" s="64"/>
      <c r="L11" s="64"/>
      <c r="M11" s="64"/>
      <c r="N11" s="64"/>
    </row>
    <row r="12" spans="2:14" ht="15.75">
      <c r="B12" s="11" t="s">
        <v>10</v>
      </c>
      <c r="C12" s="14">
        <f>G11*K3/100/10</f>
        <v>6656064.087871916</v>
      </c>
      <c r="D12" s="21">
        <f t="shared" si="0"/>
        <v>6656064.087871916</v>
      </c>
      <c r="E12" s="18">
        <v>10</v>
      </c>
      <c r="F12" s="17">
        <f t="shared" si="1"/>
        <v>66560640.87871916</v>
      </c>
      <c r="G12" s="16">
        <f t="shared" si="2"/>
        <v>732167049.6659108</v>
      </c>
      <c r="I12" s="53"/>
      <c r="J12" s="53"/>
      <c r="K12" s="53"/>
      <c r="L12" s="53"/>
      <c r="M12" s="53"/>
      <c r="N12" s="53"/>
    </row>
    <row r="13" spans="2:14" ht="18.75">
      <c r="B13" s="11" t="s">
        <v>11</v>
      </c>
      <c r="C13" s="14">
        <f>G12*K3/100/10</f>
        <v>7321670.4966591075</v>
      </c>
      <c r="D13" s="21">
        <f t="shared" si="0"/>
        <v>7321670.4966591075</v>
      </c>
      <c r="E13" s="18">
        <v>10</v>
      </c>
      <c r="F13" s="17">
        <f t="shared" si="1"/>
        <v>73216704.96659108</v>
      </c>
      <c r="G13" s="16">
        <f t="shared" si="2"/>
        <v>805383754.632502</v>
      </c>
      <c r="I13" s="65"/>
      <c r="J13" s="65"/>
      <c r="K13" s="65"/>
      <c r="L13" s="65"/>
      <c r="M13" s="54"/>
      <c r="N13" s="54"/>
    </row>
    <row r="14" spans="2:14" ht="15.75">
      <c r="B14" s="11" t="s">
        <v>12</v>
      </c>
      <c r="C14" s="14">
        <f>G13*K3/100/10</f>
        <v>8053837.5463250205</v>
      </c>
      <c r="D14" s="21">
        <f t="shared" si="0"/>
        <v>8053837.5463250205</v>
      </c>
      <c r="E14" s="18">
        <v>10</v>
      </c>
      <c r="F14" s="17">
        <f t="shared" si="1"/>
        <v>80538375.4632502</v>
      </c>
      <c r="G14" s="16">
        <f t="shared" si="2"/>
        <v>885922130.0957521</v>
      </c>
      <c r="I14" s="55"/>
      <c r="J14" s="66"/>
      <c r="K14" s="55"/>
      <c r="L14" s="55"/>
      <c r="M14" s="55"/>
      <c r="N14" s="55"/>
    </row>
    <row r="15" spans="2:14" ht="15.75">
      <c r="B15" s="11" t="s">
        <v>13</v>
      </c>
      <c r="C15" s="14">
        <f>G14*K3/100/10</f>
        <v>8859221.300957521</v>
      </c>
      <c r="D15" s="21">
        <f t="shared" si="0"/>
        <v>8859221.300957521</v>
      </c>
      <c r="E15" s="18">
        <v>10</v>
      </c>
      <c r="F15" s="17">
        <f t="shared" si="1"/>
        <v>88592213.00957522</v>
      </c>
      <c r="G15" s="16">
        <f t="shared" si="2"/>
        <v>974514343.1053274</v>
      </c>
      <c r="I15" s="55"/>
      <c r="J15" s="55"/>
      <c r="K15" s="55"/>
      <c r="L15" s="55"/>
      <c r="M15" s="55"/>
      <c r="N15" s="55"/>
    </row>
    <row r="16" spans="2:7" ht="15.75">
      <c r="B16" s="11" t="s">
        <v>14</v>
      </c>
      <c r="C16" s="14">
        <f>G15*K3/100/10</f>
        <v>9745143.431053275</v>
      </c>
      <c r="D16" s="21">
        <f t="shared" si="0"/>
        <v>9745143.431053275</v>
      </c>
      <c r="E16" s="18">
        <v>10</v>
      </c>
      <c r="F16" s="17">
        <f t="shared" si="1"/>
        <v>97451434.31053275</v>
      </c>
      <c r="G16" s="16">
        <f t="shared" si="2"/>
        <v>1071965777.4158602</v>
      </c>
    </row>
    <row r="17" spans="2:7" ht="15.75">
      <c r="B17" s="11" t="s">
        <v>15</v>
      </c>
      <c r="C17" s="14">
        <f>G16*K3/100/10</f>
        <v>10719657.7741586</v>
      </c>
      <c r="D17" s="21">
        <f t="shared" si="0"/>
        <v>10719657.7741586</v>
      </c>
      <c r="E17" s="18">
        <v>10</v>
      </c>
      <c r="F17" s="17">
        <f t="shared" si="1"/>
        <v>107196577.741586</v>
      </c>
      <c r="G17" s="16">
        <f t="shared" si="2"/>
        <v>1179162355.1574461</v>
      </c>
    </row>
    <row r="18" spans="2:7" ht="15.75">
      <c r="B18" s="11" t="s">
        <v>16</v>
      </c>
      <c r="C18" s="14">
        <f>G17*K3/100/10</f>
        <v>11791623.551574461</v>
      </c>
      <c r="D18" s="21">
        <f t="shared" si="0"/>
        <v>11791623.551574461</v>
      </c>
      <c r="E18" s="18">
        <v>10</v>
      </c>
      <c r="F18" s="17">
        <f t="shared" si="1"/>
        <v>117916235.51574461</v>
      </c>
      <c r="G18" s="16">
        <f t="shared" si="2"/>
        <v>1297078590.6731908</v>
      </c>
    </row>
    <row r="19" spans="2:7" ht="15.75">
      <c r="B19" s="11" t="s">
        <v>17</v>
      </c>
      <c r="C19" s="14">
        <f>G18*K3/100/10</f>
        <v>12970785.90673191</v>
      </c>
      <c r="D19" s="21">
        <f t="shared" si="0"/>
        <v>12970785.90673191</v>
      </c>
      <c r="E19" s="18">
        <v>10</v>
      </c>
      <c r="F19" s="17">
        <f t="shared" si="1"/>
        <v>129707859.0673191</v>
      </c>
      <c r="G19" s="16">
        <f t="shared" si="2"/>
        <v>1426786449.74051</v>
      </c>
    </row>
    <row r="20" spans="2:7" ht="15.75">
      <c r="B20" s="11" t="s">
        <v>18</v>
      </c>
      <c r="C20" s="14">
        <f>G19*K3/100/10</f>
        <v>14267864.4974051</v>
      </c>
      <c r="D20" s="21">
        <f t="shared" si="0"/>
        <v>14267864.4974051</v>
      </c>
      <c r="E20" s="18">
        <v>10</v>
      </c>
      <c r="F20" s="17">
        <f t="shared" si="1"/>
        <v>142678644.974051</v>
      </c>
      <c r="G20" s="16">
        <f t="shared" si="2"/>
        <v>1569465094.714561</v>
      </c>
    </row>
    <row r="21" spans="2:7" ht="15.75">
      <c r="B21" s="11" t="s">
        <v>19</v>
      </c>
      <c r="C21" s="14">
        <f>G20*K3/100/10</f>
        <v>15694650.947145611</v>
      </c>
      <c r="D21" s="21">
        <f t="shared" si="0"/>
        <v>15694650.947145611</v>
      </c>
      <c r="E21" s="18">
        <v>10</v>
      </c>
      <c r="F21" s="17">
        <f t="shared" si="1"/>
        <v>156946509.4714561</v>
      </c>
      <c r="G21" s="16">
        <f t="shared" si="2"/>
        <v>1726411604.186017</v>
      </c>
    </row>
    <row r="22" spans="2:7" ht="15.75">
      <c r="B22" s="12" t="s">
        <v>20</v>
      </c>
      <c r="C22" s="14">
        <f>G21*K3/100/10</f>
        <v>17264116.04186017</v>
      </c>
      <c r="D22" s="21">
        <f t="shared" si="0"/>
        <v>17264116.04186017</v>
      </c>
      <c r="E22" s="18">
        <v>10</v>
      </c>
      <c r="F22" s="17">
        <f t="shared" si="1"/>
        <v>172641160.4186017</v>
      </c>
      <c r="G22" s="16">
        <f t="shared" si="2"/>
        <v>1899052764.6046188</v>
      </c>
    </row>
    <row r="23" spans="2:14" ht="15.75">
      <c r="B23" s="86" t="s">
        <v>28</v>
      </c>
      <c r="C23" s="87"/>
      <c r="D23" s="87"/>
      <c r="E23" s="87"/>
      <c r="F23" s="87"/>
      <c r="G23" s="28">
        <f>G22</f>
        <v>1899052764.6046188</v>
      </c>
      <c r="H23" s="22"/>
      <c r="N23" s="20"/>
    </row>
    <row r="24" spans="2:8" ht="15.75">
      <c r="B24" s="88" t="s">
        <v>30</v>
      </c>
      <c r="C24" s="89"/>
      <c r="D24" s="89"/>
      <c r="E24" s="89"/>
      <c r="F24" s="90"/>
      <c r="G24" s="29">
        <f>G22-I3</f>
        <v>1616770671.8645082</v>
      </c>
      <c r="H24" s="19"/>
    </row>
    <row r="25" spans="1:7" ht="21">
      <c r="A25" s="23"/>
      <c r="B25" s="91" t="s">
        <v>29</v>
      </c>
      <c r="C25" s="92"/>
      <c r="D25" s="92"/>
      <c r="E25" s="92"/>
      <c r="F25" s="92"/>
      <c r="G25" s="25">
        <f>I6*G24</f>
        <v>14227581912407.672</v>
      </c>
    </row>
    <row r="26" ht="15">
      <c r="G26" s="56"/>
    </row>
  </sheetData>
  <sheetProtection/>
  <mergeCells count="4">
    <mergeCell ref="B1:G1"/>
    <mergeCell ref="B23:F23"/>
    <mergeCell ref="B24:F24"/>
    <mergeCell ref="B25:F25"/>
  </mergeCells>
  <printOptions/>
  <pageMargins left="0.75" right="0.75" top="1" bottom="1" header="0.5" footer="0.5"/>
  <pageSetup orientation="landscape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6"/>
  </sheetPr>
  <dimension ref="A1:N26"/>
  <sheetViews>
    <sheetView showGridLines="0" zoomScale="84" zoomScaleNormal="84" zoomScalePageLayoutView="0" workbookViewId="0" topLeftCell="B1">
      <selection activeCell="N9" sqref="N9"/>
    </sheetView>
  </sheetViews>
  <sheetFormatPr defaultColWidth="9.140625" defaultRowHeight="15"/>
  <cols>
    <col min="1" max="1" width="4.28125" style="1" customWidth="1"/>
    <col min="2" max="2" width="6.00390625" style="1" customWidth="1"/>
    <col min="3" max="3" width="13.7109375" style="1" customWidth="1"/>
    <col min="4" max="4" width="12.140625" style="1" customWidth="1"/>
    <col min="5" max="5" width="5.7109375" style="1" customWidth="1"/>
    <col min="6" max="6" width="14.00390625" style="1" customWidth="1"/>
    <col min="7" max="7" width="33.421875" style="1" customWidth="1"/>
    <col min="8" max="8" width="4.57421875" style="1" customWidth="1"/>
    <col min="9" max="9" width="28.140625" style="1" customWidth="1"/>
    <col min="10" max="10" width="4.7109375" style="1" customWidth="1"/>
    <col min="11" max="11" width="30.421875" style="1" customWidth="1"/>
    <col min="12" max="12" width="9.140625" style="1" customWidth="1"/>
    <col min="13" max="13" width="11.140625" style="1" customWidth="1"/>
    <col min="14" max="14" width="15.7109375" style="1" customWidth="1"/>
    <col min="15" max="16384" width="9.140625" style="1" customWidth="1"/>
  </cols>
  <sheetData>
    <row r="1" spans="2:7" ht="23.25" customHeight="1">
      <c r="B1" s="84" t="s">
        <v>36</v>
      </c>
      <c r="C1" s="85"/>
      <c r="D1" s="85"/>
      <c r="E1" s="85"/>
      <c r="F1" s="85"/>
      <c r="G1" s="85"/>
    </row>
    <row r="2" spans="2:12" ht="26.25">
      <c r="B2" s="10" t="s">
        <v>27</v>
      </c>
      <c r="C2" s="8" t="s">
        <v>24</v>
      </c>
      <c r="D2" s="8" t="s">
        <v>22</v>
      </c>
      <c r="E2" s="8" t="s">
        <v>23</v>
      </c>
      <c r="F2" s="9" t="s">
        <v>21</v>
      </c>
      <c r="G2" s="13" t="s">
        <v>1</v>
      </c>
      <c r="I2" s="24" t="s">
        <v>49</v>
      </c>
      <c r="J2" s="2"/>
      <c r="K2" s="24" t="s">
        <v>26</v>
      </c>
      <c r="L2" s="3"/>
    </row>
    <row r="3" spans="2:12" ht="26.25">
      <c r="B3" s="11" t="s">
        <v>0</v>
      </c>
      <c r="C3" s="14">
        <f>I3*K3/100/10</f>
        <v>18990527.646046188</v>
      </c>
      <c r="D3" s="21">
        <f>C3*1</f>
        <v>18990527.646046188</v>
      </c>
      <c r="E3" s="18">
        <v>10</v>
      </c>
      <c r="F3" s="17">
        <f>D3*E3</f>
        <v>189905276.46046188</v>
      </c>
      <c r="G3" s="15">
        <f>I3+F3</f>
        <v>2088958041.0650806</v>
      </c>
      <c r="H3" s="4"/>
      <c r="I3" s="57">
        <f>'BULAN 10'!G23</f>
        <v>1899052764.6046188</v>
      </c>
      <c r="J3" s="5"/>
      <c r="K3" s="27">
        <f>'BULAN 1'!K3</f>
        <v>10</v>
      </c>
      <c r="L3" s="3"/>
    </row>
    <row r="4" spans="2:7" ht="15.75">
      <c r="B4" s="11" t="s">
        <v>2</v>
      </c>
      <c r="C4" s="14">
        <f>G3*K3/100/10</f>
        <v>20889580.41065081</v>
      </c>
      <c r="D4" s="21">
        <f aca="true" t="shared" si="0" ref="D4:D22">C4*1</f>
        <v>20889580.41065081</v>
      </c>
      <c r="E4" s="18">
        <v>10</v>
      </c>
      <c r="F4" s="17">
        <f aca="true" t="shared" si="1" ref="F4:F22">D4*E4</f>
        <v>208895804.10650808</v>
      </c>
      <c r="G4" s="16">
        <f>G3+F4</f>
        <v>2297853845.171589</v>
      </c>
    </row>
    <row r="5" spans="2:9" ht="15.75">
      <c r="B5" s="11" t="s">
        <v>3</v>
      </c>
      <c r="C5" s="14">
        <f>G4*K3/100/10</f>
        <v>22978538.45171589</v>
      </c>
      <c r="D5" s="21">
        <f t="shared" si="0"/>
        <v>22978538.45171589</v>
      </c>
      <c r="E5" s="18">
        <v>10</v>
      </c>
      <c r="F5" s="17">
        <f t="shared" si="1"/>
        <v>229785384.5171589</v>
      </c>
      <c r="G5" s="16">
        <f aca="true" t="shared" si="2" ref="G5:G22">G4+F5</f>
        <v>2527639229.688748</v>
      </c>
      <c r="H5" s="6"/>
      <c r="I5" s="7"/>
    </row>
    <row r="6" spans="2:11" ht="21">
      <c r="B6" s="11" t="s">
        <v>4</v>
      </c>
      <c r="C6" s="14">
        <f>G5*K3/100/10</f>
        <v>25276392.29688748</v>
      </c>
      <c r="D6" s="21">
        <f t="shared" si="0"/>
        <v>25276392.29688748</v>
      </c>
      <c r="E6" s="18">
        <v>10</v>
      </c>
      <c r="F6" s="17">
        <f t="shared" si="1"/>
        <v>252763922.9688748</v>
      </c>
      <c r="G6" s="16">
        <f t="shared" si="2"/>
        <v>2780403152.657623</v>
      </c>
      <c r="I6" s="26">
        <f>'BULAN 1'!I6</f>
        <v>8800</v>
      </c>
      <c r="K6" s="63">
        <f>I3*I6</f>
        <v>16711664328520.645</v>
      </c>
    </row>
    <row r="7" spans="2:7" ht="15.75">
      <c r="B7" s="11" t="s">
        <v>5</v>
      </c>
      <c r="C7" s="14">
        <f>G6*K3/100/10</f>
        <v>27804031.52657623</v>
      </c>
      <c r="D7" s="21">
        <f t="shared" si="0"/>
        <v>27804031.52657623</v>
      </c>
      <c r="E7" s="18">
        <v>10</v>
      </c>
      <c r="F7" s="17">
        <f t="shared" si="1"/>
        <v>278040315.26576227</v>
      </c>
      <c r="G7" s="16">
        <f t="shared" si="2"/>
        <v>3058443467.923385</v>
      </c>
    </row>
    <row r="8" spans="2:14" ht="15.75">
      <c r="B8" s="11" t="s">
        <v>6</v>
      </c>
      <c r="C8" s="14">
        <f>G7*K3/100/10</f>
        <v>30584434.679233856</v>
      </c>
      <c r="D8" s="21">
        <f t="shared" si="0"/>
        <v>30584434.679233856</v>
      </c>
      <c r="E8" s="18">
        <v>10</v>
      </c>
      <c r="F8" s="17">
        <f t="shared" si="1"/>
        <v>305844346.79233855</v>
      </c>
      <c r="G8" s="16">
        <f t="shared" si="2"/>
        <v>3364287814.7157235</v>
      </c>
      <c r="I8" s="64"/>
      <c r="J8" s="64"/>
      <c r="K8" s="64"/>
      <c r="L8" s="64"/>
      <c r="M8" s="64"/>
      <c r="N8" s="64"/>
    </row>
    <row r="9" spans="2:14" ht="15.75">
      <c r="B9" s="11" t="s">
        <v>7</v>
      </c>
      <c r="C9" s="14">
        <f>G8*K3/100/10</f>
        <v>33642878.14715724</v>
      </c>
      <c r="D9" s="21">
        <f t="shared" si="0"/>
        <v>33642878.14715724</v>
      </c>
      <c r="E9" s="18">
        <v>10</v>
      </c>
      <c r="F9" s="17">
        <f t="shared" si="1"/>
        <v>336428781.4715724</v>
      </c>
      <c r="G9" s="16">
        <f t="shared" si="2"/>
        <v>3700716596.187296</v>
      </c>
      <c r="I9" s="64"/>
      <c r="J9" s="64"/>
      <c r="K9" s="64"/>
      <c r="L9" s="64"/>
      <c r="M9" s="64"/>
      <c r="N9" s="64"/>
    </row>
    <row r="10" spans="2:14" ht="15.75">
      <c r="B10" s="11" t="s">
        <v>8</v>
      </c>
      <c r="C10" s="14">
        <f>G9*K3/100/10</f>
        <v>37007165.96187295</v>
      </c>
      <c r="D10" s="21">
        <f t="shared" si="0"/>
        <v>37007165.96187295</v>
      </c>
      <c r="E10" s="18">
        <v>10</v>
      </c>
      <c r="F10" s="17">
        <f t="shared" si="1"/>
        <v>370071659.6187295</v>
      </c>
      <c r="G10" s="16">
        <f t="shared" si="2"/>
        <v>4070788255.8060255</v>
      </c>
      <c r="I10" s="64"/>
      <c r="J10" s="64"/>
      <c r="K10" s="64"/>
      <c r="L10" s="64"/>
      <c r="M10" s="64"/>
      <c r="N10" s="64"/>
    </row>
    <row r="11" spans="2:14" ht="15.75">
      <c r="B11" s="11" t="s">
        <v>9</v>
      </c>
      <c r="C11" s="14">
        <f>G10*K3/100/10</f>
        <v>40707882.55806026</v>
      </c>
      <c r="D11" s="21">
        <f t="shared" si="0"/>
        <v>40707882.55806026</v>
      </c>
      <c r="E11" s="18">
        <v>10</v>
      </c>
      <c r="F11" s="17">
        <f t="shared" si="1"/>
        <v>407078825.5806026</v>
      </c>
      <c r="G11" s="16">
        <f t="shared" si="2"/>
        <v>4477867081.386628</v>
      </c>
      <c r="I11" s="64"/>
      <c r="J11" s="64"/>
      <c r="K11" s="64"/>
      <c r="L11" s="64"/>
      <c r="M11" s="64"/>
      <c r="N11" s="64"/>
    </row>
    <row r="12" spans="2:14" ht="15.75">
      <c r="B12" s="11" t="s">
        <v>10</v>
      </c>
      <c r="C12" s="14">
        <f>G11*K3/100/10</f>
        <v>44778670.81386628</v>
      </c>
      <c r="D12" s="21">
        <f t="shared" si="0"/>
        <v>44778670.81386628</v>
      </c>
      <c r="E12" s="18">
        <v>10</v>
      </c>
      <c r="F12" s="17">
        <f t="shared" si="1"/>
        <v>447786708.1386628</v>
      </c>
      <c r="G12" s="16">
        <f t="shared" si="2"/>
        <v>4925653789.525291</v>
      </c>
      <c r="I12" s="53"/>
      <c r="J12" s="53"/>
      <c r="K12" s="53"/>
      <c r="L12" s="53"/>
      <c r="M12" s="53"/>
      <c r="N12" s="53"/>
    </row>
    <row r="13" spans="2:14" ht="18.75">
      <c r="B13" s="11" t="s">
        <v>11</v>
      </c>
      <c r="C13" s="14">
        <f>G12*K3/100/10</f>
        <v>49256537.89525291</v>
      </c>
      <c r="D13" s="21">
        <f t="shared" si="0"/>
        <v>49256537.89525291</v>
      </c>
      <c r="E13" s="18">
        <v>10</v>
      </c>
      <c r="F13" s="17">
        <f t="shared" si="1"/>
        <v>492565378.95252913</v>
      </c>
      <c r="G13" s="16">
        <f t="shared" si="2"/>
        <v>5418219168.47782</v>
      </c>
      <c r="I13" s="65"/>
      <c r="J13" s="65"/>
      <c r="K13" s="65"/>
      <c r="L13" s="65"/>
      <c r="M13" s="54"/>
      <c r="N13" s="54"/>
    </row>
    <row r="14" spans="2:14" ht="15.75">
      <c r="B14" s="11" t="s">
        <v>12</v>
      </c>
      <c r="C14" s="14">
        <f>G13*K3/100/10</f>
        <v>54182191.6847782</v>
      </c>
      <c r="D14" s="21">
        <f t="shared" si="0"/>
        <v>54182191.6847782</v>
      </c>
      <c r="E14" s="18">
        <v>10</v>
      </c>
      <c r="F14" s="17">
        <f t="shared" si="1"/>
        <v>541821916.847782</v>
      </c>
      <c r="G14" s="16">
        <f t="shared" si="2"/>
        <v>5960041085.325603</v>
      </c>
      <c r="I14" s="55"/>
      <c r="J14" s="66"/>
      <c r="K14" s="55"/>
      <c r="L14" s="55"/>
      <c r="M14" s="55"/>
      <c r="N14" s="55"/>
    </row>
    <row r="15" spans="2:14" ht="15.75">
      <c r="B15" s="11" t="s">
        <v>13</v>
      </c>
      <c r="C15" s="14">
        <f>G14*K3/100/10</f>
        <v>59600410.853256024</v>
      </c>
      <c r="D15" s="21">
        <f t="shared" si="0"/>
        <v>59600410.853256024</v>
      </c>
      <c r="E15" s="18">
        <v>10</v>
      </c>
      <c r="F15" s="17">
        <f t="shared" si="1"/>
        <v>596004108.5325602</v>
      </c>
      <c r="G15" s="16">
        <f t="shared" si="2"/>
        <v>6556045193.858163</v>
      </c>
      <c r="I15" s="55"/>
      <c r="J15" s="55"/>
      <c r="K15" s="55"/>
      <c r="L15" s="55"/>
      <c r="M15" s="55"/>
      <c r="N15" s="55"/>
    </row>
    <row r="16" spans="2:7" ht="15.75">
      <c r="B16" s="11" t="s">
        <v>14</v>
      </c>
      <c r="C16" s="14">
        <f>G15*K3/100/10</f>
        <v>65560451.93858162</v>
      </c>
      <c r="D16" s="21">
        <f t="shared" si="0"/>
        <v>65560451.93858162</v>
      </c>
      <c r="E16" s="18">
        <v>10</v>
      </c>
      <c r="F16" s="17">
        <f t="shared" si="1"/>
        <v>655604519.3858162</v>
      </c>
      <c r="G16" s="16">
        <f t="shared" si="2"/>
        <v>7211649713.243979</v>
      </c>
    </row>
    <row r="17" spans="2:7" ht="15.75">
      <c r="B17" s="11" t="s">
        <v>15</v>
      </c>
      <c r="C17" s="14">
        <f>G16*K3/100/10</f>
        <v>72116497.13243979</v>
      </c>
      <c r="D17" s="21">
        <f t="shared" si="0"/>
        <v>72116497.13243979</v>
      </c>
      <c r="E17" s="18">
        <v>10</v>
      </c>
      <c r="F17" s="17">
        <f t="shared" si="1"/>
        <v>721164971.3243979</v>
      </c>
      <c r="G17" s="16">
        <f t="shared" si="2"/>
        <v>7932814684.5683775</v>
      </c>
    </row>
    <row r="18" spans="2:7" ht="15.75">
      <c r="B18" s="11" t="s">
        <v>16</v>
      </c>
      <c r="C18" s="14">
        <f>G17*K3/100/10</f>
        <v>79328146.84568378</v>
      </c>
      <c r="D18" s="21">
        <f t="shared" si="0"/>
        <v>79328146.84568378</v>
      </c>
      <c r="E18" s="18">
        <v>10</v>
      </c>
      <c r="F18" s="17">
        <f t="shared" si="1"/>
        <v>793281468.4568379</v>
      </c>
      <c r="G18" s="16">
        <f t="shared" si="2"/>
        <v>8726096153.025215</v>
      </c>
    </row>
    <row r="19" spans="2:7" ht="15.75">
      <c r="B19" s="11" t="s">
        <v>17</v>
      </c>
      <c r="C19" s="14">
        <f>G18*K3/100/10</f>
        <v>87260961.53025214</v>
      </c>
      <c r="D19" s="21">
        <f t="shared" si="0"/>
        <v>87260961.53025214</v>
      </c>
      <c r="E19" s="18">
        <v>10</v>
      </c>
      <c r="F19" s="17">
        <f t="shared" si="1"/>
        <v>872609615.3025215</v>
      </c>
      <c r="G19" s="16">
        <f t="shared" si="2"/>
        <v>9598705768.327736</v>
      </c>
    </row>
    <row r="20" spans="2:7" ht="15.75">
      <c r="B20" s="11" t="s">
        <v>18</v>
      </c>
      <c r="C20" s="14">
        <f>G19*K3/100/10</f>
        <v>95987057.68327735</v>
      </c>
      <c r="D20" s="21">
        <f t="shared" si="0"/>
        <v>95987057.68327735</v>
      </c>
      <c r="E20" s="18">
        <v>10</v>
      </c>
      <c r="F20" s="17">
        <f t="shared" si="1"/>
        <v>959870576.8327736</v>
      </c>
      <c r="G20" s="16">
        <f t="shared" si="2"/>
        <v>10558576345.16051</v>
      </c>
    </row>
    <row r="21" spans="2:7" ht="15.75">
      <c r="B21" s="11" t="s">
        <v>19</v>
      </c>
      <c r="C21" s="14">
        <f>G20*K3/100/10</f>
        <v>105585763.45160508</v>
      </c>
      <c r="D21" s="21">
        <f t="shared" si="0"/>
        <v>105585763.45160508</v>
      </c>
      <c r="E21" s="18">
        <v>10</v>
      </c>
      <c r="F21" s="17">
        <f t="shared" si="1"/>
        <v>1055857634.5160508</v>
      </c>
      <c r="G21" s="16">
        <f t="shared" si="2"/>
        <v>11614433979.67656</v>
      </c>
    </row>
    <row r="22" spans="2:7" ht="15.75">
      <c r="B22" s="12" t="s">
        <v>20</v>
      </c>
      <c r="C22" s="14">
        <f>G21*K3/100/10</f>
        <v>116144339.7967656</v>
      </c>
      <c r="D22" s="21">
        <f t="shared" si="0"/>
        <v>116144339.7967656</v>
      </c>
      <c r="E22" s="18">
        <v>10</v>
      </c>
      <c r="F22" s="17">
        <f t="shared" si="1"/>
        <v>1161443397.967656</v>
      </c>
      <c r="G22" s="16">
        <f t="shared" si="2"/>
        <v>12775877377.644215</v>
      </c>
    </row>
    <row r="23" spans="2:14" ht="15.75">
      <c r="B23" s="86" t="s">
        <v>28</v>
      </c>
      <c r="C23" s="87"/>
      <c r="D23" s="87"/>
      <c r="E23" s="87"/>
      <c r="F23" s="87"/>
      <c r="G23" s="28">
        <f>G22</f>
        <v>12775877377.644215</v>
      </c>
      <c r="H23" s="22"/>
      <c r="N23" s="20"/>
    </row>
    <row r="24" spans="2:8" ht="15.75">
      <c r="B24" s="88" t="s">
        <v>30</v>
      </c>
      <c r="C24" s="89"/>
      <c r="D24" s="89"/>
      <c r="E24" s="89"/>
      <c r="F24" s="90"/>
      <c r="G24" s="29">
        <f>G22-I3</f>
        <v>10876824613.039597</v>
      </c>
      <c r="H24" s="19"/>
    </row>
    <row r="25" spans="1:7" ht="21">
      <c r="A25" s="23"/>
      <c r="B25" s="91" t="s">
        <v>29</v>
      </c>
      <c r="C25" s="92"/>
      <c r="D25" s="92"/>
      <c r="E25" s="92"/>
      <c r="F25" s="92"/>
      <c r="G25" s="25">
        <f>I6*G24</f>
        <v>95716056594748.45</v>
      </c>
    </row>
    <row r="26" ht="15">
      <c r="G26" s="56"/>
    </row>
  </sheetData>
  <sheetProtection/>
  <mergeCells count="4">
    <mergeCell ref="B1:G1"/>
    <mergeCell ref="B23:F23"/>
    <mergeCell ref="B24:F24"/>
    <mergeCell ref="B25:F25"/>
  </mergeCells>
  <printOptions/>
  <pageMargins left="0.75" right="0.75" top="1" bottom="1" header="0.5" footer="0.5"/>
  <pageSetup orientation="landscape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1"/>
  </sheetPr>
  <dimension ref="A1:N26"/>
  <sheetViews>
    <sheetView showGridLines="0" zoomScale="84" zoomScaleNormal="84" zoomScalePageLayoutView="0" workbookViewId="0" topLeftCell="C1">
      <selection activeCell="I25" sqref="I25"/>
    </sheetView>
  </sheetViews>
  <sheetFormatPr defaultColWidth="9.140625" defaultRowHeight="15"/>
  <cols>
    <col min="1" max="1" width="4.28125" style="1" customWidth="1"/>
    <col min="2" max="2" width="6.00390625" style="1" customWidth="1"/>
    <col min="3" max="3" width="13.7109375" style="1" customWidth="1"/>
    <col min="4" max="4" width="14.28125" style="1" bestFit="1" customWidth="1"/>
    <col min="5" max="5" width="5.7109375" style="1" customWidth="1"/>
    <col min="6" max="6" width="15.7109375" style="1" bestFit="1" customWidth="1"/>
    <col min="7" max="7" width="31.7109375" style="1" customWidth="1"/>
    <col min="8" max="8" width="5.140625" style="1" customWidth="1"/>
    <col min="9" max="9" width="29.57421875" style="1" bestFit="1" customWidth="1"/>
    <col min="10" max="10" width="3.8515625" style="1" customWidth="1"/>
    <col min="11" max="11" width="34.7109375" style="1" bestFit="1" customWidth="1"/>
    <col min="12" max="12" width="9.140625" style="1" customWidth="1"/>
    <col min="13" max="13" width="11.140625" style="1" customWidth="1"/>
    <col min="14" max="14" width="15.7109375" style="1" customWidth="1"/>
    <col min="15" max="16384" width="9.140625" style="1" customWidth="1"/>
  </cols>
  <sheetData>
    <row r="1" spans="2:7" ht="23.25" customHeight="1">
      <c r="B1" s="84" t="s">
        <v>36</v>
      </c>
      <c r="C1" s="85"/>
      <c r="D1" s="85"/>
      <c r="E1" s="85"/>
      <c r="F1" s="85"/>
      <c r="G1" s="85"/>
    </row>
    <row r="2" spans="2:12" ht="26.25">
      <c r="B2" s="10" t="s">
        <v>27</v>
      </c>
      <c r="C2" s="8" t="s">
        <v>24</v>
      </c>
      <c r="D2" s="8" t="s">
        <v>22</v>
      </c>
      <c r="E2" s="8" t="s">
        <v>23</v>
      </c>
      <c r="F2" s="9" t="s">
        <v>21</v>
      </c>
      <c r="G2" s="13" t="s">
        <v>1</v>
      </c>
      <c r="I2" s="24" t="s">
        <v>50</v>
      </c>
      <c r="J2" s="2"/>
      <c r="K2" s="24" t="s">
        <v>26</v>
      </c>
      <c r="L2" s="3"/>
    </row>
    <row r="3" spans="2:12" ht="26.25">
      <c r="B3" s="11" t="s">
        <v>0</v>
      </c>
      <c r="C3" s="14">
        <f>I3*K3/100/10</f>
        <v>127758773.77644214</v>
      </c>
      <c r="D3" s="21">
        <f>C3*1</f>
        <v>127758773.77644214</v>
      </c>
      <c r="E3" s="18">
        <v>10</v>
      </c>
      <c r="F3" s="17">
        <f>D3*E3</f>
        <v>1277587737.7644215</v>
      </c>
      <c r="G3" s="15">
        <f>I3+F3</f>
        <v>14053465115.408636</v>
      </c>
      <c r="H3" s="4"/>
      <c r="I3" s="57">
        <f>'BULAN 11'!G23</f>
        <v>12775877377.644215</v>
      </c>
      <c r="J3" s="5"/>
      <c r="K3" s="27">
        <f>'BULAN 1'!K3</f>
        <v>10</v>
      </c>
      <c r="L3" s="3"/>
    </row>
    <row r="4" spans="2:7" ht="15.75">
      <c r="B4" s="11" t="s">
        <v>2</v>
      </c>
      <c r="C4" s="14">
        <f>G3*K3/100/10</f>
        <v>140534651.15408638</v>
      </c>
      <c r="D4" s="21">
        <f aca="true" t="shared" si="0" ref="D4:D22">C4*1</f>
        <v>140534651.15408638</v>
      </c>
      <c r="E4" s="18">
        <v>10</v>
      </c>
      <c r="F4" s="17">
        <f aca="true" t="shared" si="1" ref="F4:F22">D4*E4</f>
        <v>1405346511.5408638</v>
      </c>
      <c r="G4" s="16">
        <f>G3+F4</f>
        <v>15458811626.9495</v>
      </c>
    </row>
    <row r="5" spans="2:9" ht="15.75">
      <c r="B5" s="11" t="s">
        <v>3</v>
      </c>
      <c r="C5" s="14">
        <f>G4*K3/100/10</f>
        <v>154588116.26949498</v>
      </c>
      <c r="D5" s="21">
        <f t="shared" si="0"/>
        <v>154588116.26949498</v>
      </c>
      <c r="E5" s="18">
        <v>10</v>
      </c>
      <c r="F5" s="17">
        <f t="shared" si="1"/>
        <v>1545881162.6949499</v>
      </c>
      <c r="G5" s="16">
        <f aca="true" t="shared" si="2" ref="G5:G22">G4+F5</f>
        <v>17004692789.64445</v>
      </c>
      <c r="H5" s="6"/>
      <c r="I5" s="7"/>
    </row>
    <row r="6" spans="2:11" ht="21">
      <c r="B6" s="11" t="s">
        <v>4</v>
      </c>
      <c r="C6" s="14">
        <f>G5*K3/100/10</f>
        <v>170046927.8964445</v>
      </c>
      <c r="D6" s="21">
        <f t="shared" si="0"/>
        <v>170046927.8964445</v>
      </c>
      <c r="E6" s="18">
        <v>10</v>
      </c>
      <c r="F6" s="17">
        <f t="shared" si="1"/>
        <v>1700469278.964445</v>
      </c>
      <c r="G6" s="16">
        <f t="shared" si="2"/>
        <v>18705162068.608894</v>
      </c>
      <c r="I6" s="26">
        <f>'BULAN 1'!I6</f>
        <v>8800</v>
      </c>
      <c r="K6" s="63">
        <f>I3*I6</f>
        <v>112427720923269.1</v>
      </c>
    </row>
    <row r="7" spans="2:7" ht="15.75">
      <c r="B7" s="11" t="s">
        <v>5</v>
      </c>
      <c r="C7" s="14">
        <f>G6*K3/100/10</f>
        <v>187051620.68608892</v>
      </c>
      <c r="D7" s="21">
        <f t="shared" si="0"/>
        <v>187051620.68608892</v>
      </c>
      <c r="E7" s="18">
        <v>10</v>
      </c>
      <c r="F7" s="17">
        <f t="shared" si="1"/>
        <v>1870516206.8608892</v>
      </c>
      <c r="G7" s="16">
        <f t="shared" si="2"/>
        <v>20575678275.469784</v>
      </c>
    </row>
    <row r="8" spans="2:14" ht="21">
      <c r="B8" s="11" t="s">
        <v>6</v>
      </c>
      <c r="C8" s="14">
        <f>G7*K3/100/10</f>
        <v>205756782.75469786</v>
      </c>
      <c r="D8" s="21">
        <f t="shared" si="0"/>
        <v>205756782.75469786</v>
      </c>
      <c r="E8" s="18">
        <v>10</v>
      </c>
      <c r="F8" s="17">
        <f t="shared" si="1"/>
        <v>2057567827.5469785</v>
      </c>
      <c r="G8" s="16">
        <f t="shared" si="2"/>
        <v>22633246103.01676</v>
      </c>
      <c r="I8" s="70" t="s">
        <v>56</v>
      </c>
      <c r="J8" s="64"/>
      <c r="K8" s="64"/>
      <c r="L8" s="64"/>
      <c r="M8" s="64"/>
      <c r="N8" s="64"/>
    </row>
    <row r="9" spans="2:14" ht="21">
      <c r="B9" s="11" t="s">
        <v>7</v>
      </c>
      <c r="C9" s="14">
        <f>G8*K3/100/10</f>
        <v>226332461.03016758</v>
      </c>
      <c r="D9" s="21">
        <f t="shared" si="0"/>
        <v>226332461.03016758</v>
      </c>
      <c r="E9" s="18">
        <v>10</v>
      </c>
      <c r="F9" s="17">
        <f t="shared" si="1"/>
        <v>2263324610.301676</v>
      </c>
      <c r="G9" s="16">
        <f t="shared" si="2"/>
        <v>24896570713.318436</v>
      </c>
      <c r="I9" s="71">
        <f>G23</f>
        <v>85949714410.69153</v>
      </c>
      <c r="J9" s="64"/>
      <c r="K9" s="74">
        <f>I6*I9</f>
        <v>756357486814085.5</v>
      </c>
      <c r="L9" s="64"/>
      <c r="M9" s="64"/>
      <c r="N9" s="64"/>
    </row>
    <row r="10" spans="2:14" ht="15.75">
      <c r="B10" s="11" t="s">
        <v>8</v>
      </c>
      <c r="C10" s="14">
        <f>G9*K3/100/10</f>
        <v>248965707.13318434</v>
      </c>
      <c r="D10" s="21">
        <f t="shared" si="0"/>
        <v>248965707.13318434</v>
      </c>
      <c r="E10" s="18">
        <v>10</v>
      </c>
      <c r="F10" s="17">
        <f t="shared" si="1"/>
        <v>2489657071.3318434</v>
      </c>
      <c r="G10" s="16">
        <f t="shared" si="2"/>
        <v>27386227784.65028</v>
      </c>
      <c r="I10" s="64"/>
      <c r="J10" s="64"/>
      <c r="K10" s="64"/>
      <c r="L10" s="64"/>
      <c r="M10" s="64"/>
      <c r="N10" s="64"/>
    </row>
    <row r="11" spans="2:14" ht="15.75">
      <c r="B11" s="11" t="s">
        <v>9</v>
      </c>
      <c r="C11" s="14">
        <f>G10*K3/100/10</f>
        <v>273862277.84650284</v>
      </c>
      <c r="D11" s="21">
        <f t="shared" si="0"/>
        <v>273862277.84650284</v>
      </c>
      <c r="E11" s="18">
        <v>10</v>
      </c>
      <c r="F11" s="17">
        <f t="shared" si="1"/>
        <v>2738622778.4650283</v>
      </c>
      <c r="G11" s="16">
        <f t="shared" si="2"/>
        <v>30124850563.115307</v>
      </c>
      <c r="I11" s="64" t="s">
        <v>58</v>
      </c>
      <c r="J11" s="64"/>
      <c r="K11" s="64"/>
      <c r="L11" s="64"/>
      <c r="M11" s="64"/>
      <c r="N11" s="64"/>
    </row>
    <row r="12" spans="2:14" ht="18.75">
      <c r="B12" s="11" t="s">
        <v>10</v>
      </c>
      <c r="C12" s="14">
        <f>G11*K3/100/10</f>
        <v>301248505.63115305</v>
      </c>
      <c r="D12" s="21">
        <f t="shared" si="0"/>
        <v>301248505.63115305</v>
      </c>
      <c r="E12" s="18">
        <v>10</v>
      </c>
      <c r="F12" s="17">
        <f t="shared" si="1"/>
        <v>3012485056.3115306</v>
      </c>
      <c r="G12" s="16">
        <f t="shared" si="2"/>
        <v>33137335619.426838</v>
      </c>
      <c r="I12" s="78">
        <f>G23/'BULAN 1'!I3</f>
        <v>8594971441.069153</v>
      </c>
      <c r="J12" s="53"/>
      <c r="K12" s="53"/>
      <c r="L12" s="53"/>
      <c r="M12" s="53"/>
      <c r="N12" s="53"/>
    </row>
    <row r="13" spans="2:14" ht="18.75">
      <c r="B13" s="11" t="s">
        <v>11</v>
      </c>
      <c r="C13" s="14">
        <f>G12*K3/100/10</f>
        <v>331373356.19426835</v>
      </c>
      <c r="D13" s="21">
        <f t="shared" si="0"/>
        <v>331373356.19426835</v>
      </c>
      <c r="E13" s="18">
        <v>10</v>
      </c>
      <c r="F13" s="17">
        <f t="shared" si="1"/>
        <v>3313733561.942683</v>
      </c>
      <c r="G13" s="16">
        <f t="shared" si="2"/>
        <v>36451069181.36952</v>
      </c>
      <c r="I13" s="65"/>
      <c r="J13" s="65"/>
      <c r="K13" s="65"/>
      <c r="L13" s="65"/>
      <c r="M13" s="54"/>
      <c r="N13" s="54"/>
    </row>
    <row r="14" spans="2:14" ht="15.75">
      <c r="B14" s="11" t="s">
        <v>12</v>
      </c>
      <c r="C14" s="14">
        <f>G13*K3/100/10</f>
        <v>364510691.8136952</v>
      </c>
      <c r="D14" s="21">
        <f t="shared" si="0"/>
        <v>364510691.8136952</v>
      </c>
      <c r="E14" s="18">
        <v>10</v>
      </c>
      <c r="F14" s="17">
        <f t="shared" si="1"/>
        <v>3645106918.136952</v>
      </c>
      <c r="G14" s="16">
        <f t="shared" si="2"/>
        <v>40096176099.50648</v>
      </c>
      <c r="I14" s="79" t="s">
        <v>59</v>
      </c>
      <c r="J14" s="66"/>
      <c r="K14" s="55"/>
      <c r="L14" s="55"/>
      <c r="M14" s="55"/>
      <c r="N14" s="55"/>
    </row>
    <row r="15" spans="2:14" ht="18.75">
      <c r="B15" s="11" t="s">
        <v>13</v>
      </c>
      <c r="C15" s="14">
        <f>G14*K3/100/10</f>
        <v>400961760.99506474</v>
      </c>
      <c r="D15" s="21">
        <f t="shared" si="0"/>
        <v>400961760.99506474</v>
      </c>
      <c r="E15" s="18">
        <v>10</v>
      </c>
      <c r="F15" s="17">
        <f t="shared" si="1"/>
        <v>4009617609.9506474</v>
      </c>
      <c r="G15" s="16">
        <f t="shared" si="2"/>
        <v>44105793709.45712</v>
      </c>
      <c r="I15" s="80">
        <f>I12/12</f>
        <v>716247620.0890961</v>
      </c>
      <c r="J15" s="55"/>
      <c r="K15" s="55"/>
      <c r="L15" s="55"/>
      <c r="M15" s="55"/>
      <c r="N15" s="55"/>
    </row>
    <row r="16" spans="2:7" ht="15.75">
      <c r="B16" s="11" t="s">
        <v>14</v>
      </c>
      <c r="C16" s="14">
        <f>G15*K3/100/10</f>
        <v>441057937.09457123</v>
      </c>
      <c r="D16" s="21">
        <f t="shared" si="0"/>
        <v>441057937.09457123</v>
      </c>
      <c r="E16" s="18">
        <v>10</v>
      </c>
      <c r="F16" s="17">
        <f t="shared" si="1"/>
        <v>4410579370.945712</v>
      </c>
      <c r="G16" s="16">
        <f t="shared" si="2"/>
        <v>48516373080.40283</v>
      </c>
    </row>
    <row r="17" spans="2:7" ht="15.75">
      <c r="B17" s="11" t="s">
        <v>15</v>
      </c>
      <c r="C17" s="14">
        <f>G16*K3/100/10</f>
        <v>485163730.80402833</v>
      </c>
      <c r="D17" s="21">
        <f t="shared" si="0"/>
        <v>485163730.80402833</v>
      </c>
      <c r="E17" s="18">
        <v>10</v>
      </c>
      <c r="F17" s="17">
        <f t="shared" si="1"/>
        <v>4851637308.040283</v>
      </c>
      <c r="G17" s="16">
        <f t="shared" si="2"/>
        <v>53368010388.443115</v>
      </c>
    </row>
    <row r="18" spans="2:7" ht="15.75">
      <c r="B18" s="11" t="s">
        <v>16</v>
      </c>
      <c r="C18" s="14">
        <f>G17*K3/100/10</f>
        <v>533680103.8844312</v>
      </c>
      <c r="D18" s="21">
        <f t="shared" si="0"/>
        <v>533680103.8844312</v>
      </c>
      <c r="E18" s="18">
        <v>10</v>
      </c>
      <c r="F18" s="17">
        <f t="shared" si="1"/>
        <v>5336801038.844312</v>
      </c>
      <c r="G18" s="16">
        <f t="shared" si="2"/>
        <v>58704811427.28743</v>
      </c>
    </row>
    <row r="19" spans="2:7" ht="15.75">
      <c r="B19" s="11" t="s">
        <v>17</v>
      </c>
      <c r="C19" s="14">
        <f>G18*K3/100/10</f>
        <v>587048114.2728742</v>
      </c>
      <c r="D19" s="21">
        <f t="shared" si="0"/>
        <v>587048114.2728742</v>
      </c>
      <c r="E19" s="18">
        <v>10</v>
      </c>
      <c r="F19" s="17">
        <f t="shared" si="1"/>
        <v>5870481142.728743</v>
      </c>
      <c r="G19" s="16">
        <f t="shared" si="2"/>
        <v>64575292570.016174</v>
      </c>
    </row>
    <row r="20" spans="2:7" ht="15.75">
      <c r="B20" s="11" t="s">
        <v>18</v>
      </c>
      <c r="C20" s="14">
        <f>G19*K3/100/10</f>
        <v>645752925.7001617</v>
      </c>
      <c r="D20" s="21">
        <f t="shared" si="0"/>
        <v>645752925.7001617</v>
      </c>
      <c r="E20" s="18">
        <v>10</v>
      </c>
      <c r="F20" s="17">
        <f t="shared" si="1"/>
        <v>6457529257.001617</v>
      </c>
      <c r="G20" s="16">
        <f t="shared" si="2"/>
        <v>71032821827.01779</v>
      </c>
    </row>
    <row r="21" spans="2:7" ht="15.75">
      <c r="B21" s="11" t="s">
        <v>19</v>
      </c>
      <c r="C21" s="14">
        <f>G20*K3/100/10</f>
        <v>710328218.270178</v>
      </c>
      <c r="D21" s="21">
        <f t="shared" si="0"/>
        <v>710328218.270178</v>
      </c>
      <c r="E21" s="18">
        <v>10</v>
      </c>
      <c r="F21" s="17">
        <f t="shared" si="1"/>
        <v>7103282182.701779</v>
      </c>
      <c r="G21" s="16">
        <f t="shared" si="2"/>
        <v>78136104009.71957</v>
      </c>
    </row>
    <row r="22" spans="2:7" ht="15.75">
      <c r="B22" s="12" t="s">
        <v>20</v>
      </c>
      <c r="C22" s="14">
        <f>G21*K3/100/10</f>
        <v>781361040.0971959</v>
      </c>
      <c r="D22" s="21">
        <f t="shared" si="0"/>
        <v>781361040.0971959</v>
      </c>
      <c r="E22" s="18">
        <v>10</v>
      </c>
      <c r="F22" s="17">
        <f t="shared" si="1"/>
        <v>7813610400.971958</v>
      </c>
      <c r="G22" s="16">
        <f t="shared" si="2"/>
        <v>85949714410.69153</v>
      </c>
    </row>
    <row r="23" spans="2:14" ht="15.75">
      <c r="B23" s="86" t="s">
        <v>28</v>
      </c>
      <c r="C23" s="87"/>
      <c r="D23" s="87"/>
      <c r="E23" s="87"/>
      <c r="F23" s="87"/>
      <c r="G23" s="28">
        <f>G22</f>
        <v>85949714410.69153</v>
      </c>
      <c r="H23" s="22"/>
      <c r="N23" s="20"/>
    </row>
    <row r="24" spans="2:9" ht="15.75">
      <c r="B24" s="88" t="s">
        <v>30</v>
      </c>
      <c r="C24" s="89"/>
      <c r="D24" s="89"/>
      <c r="E24" s="89"/>
      <c r="F24" s="90"/>
      <c r="G24" s="29">
        <f>G22-I3</f>
        <v>73173837033.04732</v>
      </c>
      <c r="H24" s="19"/>
      <c r="I24" s="77"/>
    </row>
    <row r="25" spans="1:7" ht="21">
      <c r="A25" s="23"/>
      <c r="B25" s="91" t="s">
        <v>29</v>
      </c>
      <c r="C25" s="92"/>
      <c r="D25" s="92"/>
      <c r="E25" s="92"/>
      <c r="F25" s="92"/>
      <c r="G25" s="25">
        <f>I6*G24</f>
        <v>643929765890816.4</v>
      </c>
    </row>
    <row r="26" ht="15">
      <c r="G26" s="56"/>
    </row>
  </sheetData>
  <sheetProtection/>
  <mergeCells count="4">
    <mergeCell ref="B1:G1"/>
    <mergeCell ref="B23:F23"/>
    <mergeCell ref="B24:F24"/>
    <mergeCell ref="B25:F25"/>
  </mergeCells>
  <printOptions/>
  <pageMargins left="0.75" right="0.75" top="1" bottom="1" header="0.5" footer="0.5"/>
  <pageSetup orientation="landscape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7"/>
  </sheetPr>
  <dimension ref="B1:K26"/>
  <sheetViews>
    <sheetView showGridLines="0" zoomScale="84" zoomScaleNormal="84" zoomScalePageLayoutView="0" workbookViewId="0" topLeftCell="A1">
      <selection activeCell="G27" sqref="G27"/>
    </sheetView>
  </sheetViews>
  <sheetFormatPr defaultColWidth="9.140625" defaultRowHeight="24.75" customHeight="1"/>
  <cols>
    <col min="1" max="1" width="4.28125" style="1" customWidth="1"/>
    <col min="2" max="2" width="9.00390625" style="1" customWidth="1"/>
    <col min="3" max="3" width="18.140625" style="1" customWidth="1"/>
    <col min="4" max="4" width="6.28125" style="1" bestFit="1" customWidth="1"/>
    <col min="5" max="5" width="32.57421875" style="1" customWidth="1"/>
    <col min="6" max="6" width="21.8515625" style="1" customWidth="1"/>
    <col min="7" max="7" width="31.7109375" style="1" bestFit="1" customWidth="1"/>
    <col min="8" max="8" width="15.8515625" style="1" customWidth="1"/>
    <col min="9" max="9" width="10.28125" style="1" customWidth="1"/>
    <col min="10" max="10" width="10.8515625" style="1" customWidth="1"/>
    <col min="11" max="11" width="9.140625" style="1" customWidth="1"/>
    <col min="12" max="12" width="11.140625" style="1" customWidth="1"/>
    <col min="13" max="13" width="15.7109375" style="1" customWidth="1"/>
    <col min="14" max="16384" width="9.140625" style="1" customWidth="1"/>
  </cols>
  <sheetData>
    <row r="1" spans="2:7" ht="38.25" customHeight="1">
      <c r="B1" s="84" t="s">
        <v>61</v>
      </c>
      <c r="C1" s="85"/>
      <c r="D1" s="85"/>
      <c r="E1" s="85"/>
      <c r="F1" s="85"/>
      <c r="G1" s="85"/>
    </row>
    <row r="2" spans="2:11" ht="24.75" customHeight="1">
      <c r="B2" s="10" t="s">
        <v>33</v>
      </c>
      <c r="C2" s="8" t="s">
        <v>60</v>
      </c>
      <c r="D2" s="101" t="s">
        <v>34</v>
      </c>
      <c r="E2" s="102"/>
      <c r="F2" s="13" t="s">
        <v>35</v>
      </c>
      <c r="G2" s="13" t="s">
        <v>37</v>
      </c>
      <c r="H2" s="24"/>
      <c r="I2" s="2"/>
      <c r="J2" s="24"/>
      <c r="K2" s="3"/>
    </row>
    <row r="3" spans="2:11" ht="24.75" customHeight="1">
      <c r="B3" s="11" t="s">
        <v>0</v>
      </c>
      <c r="C3" s="58">
        <f>'BULAN 1'!I3</f>
        <v>10</v>
      </c>
      <c r="D3" s="93">
        <f>F3/C3</f>
        <v>5.727499949325599</v>
      </c>
      <c r="E3" s="94"/>
      <c r="F3" s="82">
        <f>'BULAN 1'!G24</f>
        <v>57.27499949325599</v>
      </c>
      <c r="G3" s="60">
        <f>'BULAN 1'!G25</f>
        <v>504019.9955406527</v>
      </c>
      <c r="H3" s="50"/>
      <c r="I3" s="5"/>
      <c r="J3" s="51"/>
      <c r="K3" s="3"/>
    </row>
    <row r="4" spans="2:7" ht="24.75" customHeight="1">
      <c r="B4" s="11" t="s">
        <v>2</v>
      </c>
      <c r="C4" s="58">
        <f>'BULAN 2'!I3</f>
        <v>67.27499949325599</v>
      </c>
      <c r="D4" s="93">
        <f>F4/C3</f>
        <v>38.531755618850354</v>
      </c>
      <c r="E4" s="94"/>
      <c r="F4" s="83">
        <f>'BULAN 2'!G24</f>
        <v>385.31755618850354</v>
      </c>
      <c r="G4" s="61">
        <f>'BULAN 2'!G25</f>
        <v>3390794.4944588314</v>
      </c>
    </row>
    <row r="5" spans="2:8" ht="24.75" customHeight="1">
      <c r="B5" s="11" t="s">
        <v>3</v>
      </c>
      <c r="C5" s="58">
        <f>'BULAN 3'!I3</f>
        <v>452.59255568175956</v>
      </c>
      <c r="D5" s="93">
        <f>F5/C3</f>
        <v>259.22238397324213</v>
      </c>
      <c r="E5" s="94"/>
      <c r="F5" s="83">
        <f>'BULAN 3'!G24</f>
        <v>2592.2238397324213</v>
      </c>
      <c r="G5" s="61">
        <f>'BULAN 3'!G25</f>
        <v>22811569.789645307</v>
      </c>
      <c r="H5" s="7"/>
    </row>
    <row r="6" spans="2:8" ht="24.75" customHeight="1">
      <c r="B6" s="11" t="s">
        <v>4</v>
      </c>
      <c r="C6" s="58">
        <f>'BULAN 4'!I3</f>
        <v>3044.816395414181</v>
      </c>
      <c r="D6" s="93">
        <f>F6/C3</f>
        <v>1743.9185750440479</v>
      </c>
      <c r="E6" s="94"/>
      <c r="F6" s="83">
        <f>'BULAN 4'!G24</f>
        <v>17439.18575044048</v>
      </c>
      <c r="G6" s="61">
        <f>'BULAN 4'!G25</f>
        <v>153464834.60387623</v>
      </c>
      <c r="H6" s="52"/>
    </row>
    <row r="7" spans="2:7" ht="24.75" customHeight="1">
      <c r="B7" s="11" t="s">
        <v>5</v>
      </c>
      <c r="C7" s="58">
        <f>'BULAN 5'!I3</f>
        <v>20484.00214585466</v>
      </c>
      <c r="D7" s="93">
        <f>F7/C3</f>
        <v>11732.212125236809</v>
      </c>
      <c r="E7" s="94"/>
      <c r="F7" s="83">
        <f>'BULAN 5'!G24</f>
        <v>117322.12125236809</v>
      </c>
      <c r="G7" s="61">
        <f>'BULAN 5'!G25</f>
        <v>1032434667.0208392</v>
      </c>
    </row>
    <row r="8" spans="2:7" ht="24.75" customHeight="1">
      <c r="B8" s="11" t="s">
        <v>6</v>
      </c>
      <c r="C8" s="58">
        <f>'BULAN 6'!I3</f>
        <v>137806.12339822276</v>
      </c>
      <c r="D8" s="93">
        <f>F8/C3</f>
        <v>78928.4564780078</v>
      </c>
      <c r="E8" s="94"/>
      <c r="F8" s="83">
        <f>'BULAN 6'!G24</f>
        <v>789284.5647800781</v>
      </c>
      <c r="G8" s="61">
        <f>'BULAN 6'!G25</f>
        <v>6945704170.064688</v>
      </c>
    </row>
    <row r="9" spans="2:7" ht="24.75" customHeight="1">
      <c r="B9" s="11" t="s">
        <v>7</v>
      </c>
      <c r="C9" s="58">
        <f>'BULAN 7'!I3</f>
        <v>927090.6881783009</v>
      </c>
      <c r="D9" s="93">
        <f>F9/C3</f>
        <v>530991.1869561453</v>
      </c>
      <c r="E9" s="94"/>
      <c r="F9" s="83">
        <f>'BULAN 7'!G24</f>
        <v>5309911.869561453</v>
      </c>
      <c r="G9" s="61">
        <f>'BULAN 7'!G25</f>
        <v>46727224452.14079</v>
      </c>
    </row>
    <row r="10" spans="2:7" ht="24.75" customHeight="1">
      <c r="B10" s="11" t="s">
        <v>8</v>
      </c>
      <c r="C10" s="58">
        <f>'BULAN 8'!I3</f>
        <v>6237002.557739754</v>
      </c>
      <c r="D10" s="93">
        <f>F10/C3</f>
        <v>3572243.183339807</v>
      </c>
      <c r="E10" s="94"/>
      <c r="F10" s="83">
        <f>'BULAN 8'!G24</f>
        <v>35722431.833398074</v>
      </c>
      <c r="G10" s="61">
        <f>'BULAN 8'!G25</f>
        <v>314357400133.9031</v>
      </c>
    </row>
    <row r="11" spans="2:7" ht="24.75" customHeight="1">
      <c r="B11" s="11" t="s">
        <v>9</v>
      </c>
      <c r="C11" s="58">
        <f>'BULAN 9'!I3</f>
        <v>41959434.39113783</v>
      </c>
      <c r="D11" s="93">
        <f>F11/C3</f>
        <v>24032265.834897272</v>
      </c>
      <c r="E11" s="94"/>
      <c r="F11" s="83">
        <f>'BULAN 9'!G24</f>
        <v>240322658.34897274</v>
      </c>
      <c r="G11" s="61">
        <f>'BULAN 9'!G25</f>
        <v>2114839393470.9602</v>
      </c>
    </row>
    <row r="12" spans="2:7" ht="24.75" customHeight="1">
      <c r="B12" s="11" t="s">
        <v>10</v>
      </c>
      <c r="C12" s="58">
        <f>'BULAN 10'!I3</f>
        <v>282282092.7401106</v>
      </c>
      <c r="D12" s="93">
        <f>F12/C3</f>
        <v>161677067.1864508</v>
      </c>
      <c r="E12" s="94"/>
      <c r="F12" s="83">
        <f>'BULAN 10'!G24</f>
        <v>1616770671.8645082</v>
      </c>
      <c r="G12" s="61">
        <f>'BULAN 10'!G25</f>
        <v>14227581912407.672</v>
      </c>
    </row>
    <row r="13" spans="2:7" ht="24.75" customHeight="1">
      <c r="B13" s="11" t="s">
        <v>11</v>
      </c>
      <c r="C13" s="58">
        <f>'BULAN 11'!I3</f>
        <v>1899052764.6046188</v>
      </c>
      <c r="D13" s="93">
        <f>F13/C3</f>
        <v>1087682461.3039596</v>
      </c>
      <c r="E13" s="94"/>
      <c r="F13" s="83">
        <f>'BULAN 11'!G24</f>
        <v>10876824613.039597</v>
      </c>
      <c r="G13" s="61">
        <f>'BULAN 10'!G25</f>
        <v>14227581912407.672</v>
      </c>
    </row>
    <row r="14" spans="2:9" ht="24.75" customHeight="1">
      <c r="B14" s="12" t="s">
        <v>12</v>
      </c>
      <c r="C14" s="68">
        <f>'BULAN 12'!I3</f>
        <v>12775877377.644215</v>
      </c>
      <c r="D14" s="93">
        <f>F14/C3</f>
        <v>7317383703.304731</v>
      </c>
      <c r="E14" s="94"/>
      <c r="F14" s="83">
        <f>'BULAN 12'!G24</f>
        <v>73173837033.04732</v>
      </c>
      <c r="G14" s="61">
        <f>'BULAN 12'!G25</f>
        <v>643929765890816.4</v>
      </c>
      <c r="I14" s="77"/>
    </row>
    <row r="15" spans="2:7" ht="24.75" customHeight="1">
      <c r="B15" s="98" t="s">
        <v>38</v>
      </c>
      <c r="C15" s="99"/>
      <c r="D15" s="99"/>
      <c r="E15" s="100"/>
      <c r="F15" s="67">
        <f>SUM(F3:F14)</f>
        <v>85949714400.69153</v>
      </c>
      <c r="G15" s="62">
        <f>SUM(G3:G14)</f>
        <v>674869012043744.8</v>
      </c>
    </row>
    <row r="16" spans="2:7" ht="24.75" customHeight="1">
      <c r="B16" s="103" t="s">
        <v>57</v>
      </c>
      <c r="C16" s="104"/>
      <c r="D16" s="104"/>
      <c r="E16" s="105"/>
      <c r="F16" s="75">
        <f>C3+F15</f>
        <v>85949714410.69153</v>
      </c>
      <c r="G16" s="73">
        <f>'BULAN 1'!I6*OVERVIEW!F16</f>
        <v>756357486814085.5</v>
      </c>
    </row>
    <row r="17" spans="2:7" ht="24.75" customHeight="1">
      <c r="B17" s="103"/>
      <c r="C17" s="104"/>
      <c r="D17" s="104"/>
      <c r="E17" s="105"/>
      <c r="F17" s="81"/>
      <c r="G17" s="73"/>
    </row>
    <row r="18" spans="2:7" ht="24.75" customHeight="1">
      <c r="B18" s="103"/>
      <c r="C18" s="104"/>
      <c r="D18" s="104"/>
      <c r="E18" s="105"/>
      <c r="F18" s="75"/>
      <c r="G18" s="73"/>
    </row>
    <row r="19" spans="2:7" ht="24.75" customHeight="1">
      <c r="B19" s="103"/>
      <c r="C19" s="104"/>
      <c r="D19" s="104"/>
      <c r="E19" s="105"/>
      <c r="F19" s="75"/>
      <c r="G19" s="73"/>
    </row>
    <row r="20" ht="24.75" customHeight="1" thickBot="1"/>
    <row r="21" spans="4:8" ht="24.75" customHeight="1">
      <c r="D21" s="95"/>
      <c r="E21" s="96"/>
      <c r="F21" s="96"/>
      <c r="G21" s="97"/>
      <c r="H21" s="53"/>
    </row>
    <row r="22" spans="4:8" ht="24.75" customHeight="1">
      <c r="D22" s="109" t="s">
        <v>31</v>
      </c>
      <c r="E22" s="110"/>
      <c r="F22" s="110"/>
      <c r="G22" s="111"/>
      <c r="H22" s="54"/>
    </row>
    <row r="23" spans="4:8" ht="24.75" customHeight="1">
      <c r="D23" s="112" t="s">
        <v>32</v>
      </c>
      <c r="E23" s="113"/>
      <c r="F23" s="113"/>
      <c r="G23" s="114"/>
      <c r="H23" s="55"/>
    </row>
    <row r="24" spans="4:8" ht="24.75" customHeight="1" thickBot="1">
      <c r="D24" s="106"/>
      <c r="E24" s="107"/>
      <c r="F24" s="107"/>
      <c r="G24" s="108"/>
      <c r="H24" s="55"/>
    </row>
    <row r="26" ht="24.75" customHeight="1">
      <c r="C26" s="59"/>
    </row>
  </sheetData>
  <sheetProtection/>
  <mergeCells count="23">
    <mergeCell ref="B19:E19"/>
    <mergeCell ref="D24:G24"/>
    <mergeCell ref="B1:G1"/>
    <mergeCell ref="D6:E6"/>
    <mergeCell ref="D7:E7"/>
    <mergeCell ref="D22:G22"/>
    <mergeCell ref="D23:G23"/>
    <mergeCell ref="D8:E8"/>
    <mergeCell ref="B16:E16"/>
    <mergeCell ref="B17:E17"/>
    <mergeCell ref="D11:E11"/>
    <mergeCell ref="D12:E12"/>
    <mergeCell ref="D13:E13"/>
    <mergeCell ref="D9:E9"/>
    <mergeCell ref="D14:E14"/>
    <mergeCell ref="D10:E10"/>
    <mergeCell ref="D21:G21"/>
    <mergeCell ref="B15:E15"/>
    <mergeCell ref="D2:E2"/>
    <mergeCell ref="B18:E18"/>
    <mergeCell ref="D3:E3"/>
    <mergeCell ref="D4:E4"/>
    <mergeCell ref="D5:E5"/>
  </mergeCells>
  <printOptions/>
  <pageMargins left="0.75" right="0.75" top="1" bottom="1" header="0.5" footer="0.5"/>
  <pageSetup horizontalDpi="1200" verticalDpi="12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N26"/>
  <sheetViews>
    <sheetView showGridLines="0" zoomScale="84" zoomScaleNormal="84" workbookViewId="0" topLeftCell="A1">
      <selection activeCell="I11" sqref="I11"/>
    </sheetView>
  </sheetViews>
  <sheetFormatPr defaultColWidth="9.140625" defaultRowHeight="15"/>
  <cols>
    <col min="1" max="1" width="4.28125" style="1" customWidth="1"/>
    <col min="2" max="2" width="6.00390625" style="1" customWidth="1"/>
    <col min="3" max="3" width="13.7109375" style="1" customWidth="1"/>
    <col min="4" max="4" width="12.140625" style="1" customWidth="1"/>
    <col min="5" max="5" width="5.7109375" style="1" customWidth="1"/>
    <col min="6" max="6" width="14.00390625" style="1" customWidth="1"/>
    <col min="7" max="7" width="28.7109375" style="1" bestFit="1" customWidth="1"/>
    <col min="8" max="8" width="12.140625" style="1" customWidth="1"/>
    <col min="9" max="9" width="28.00390625" style="1" bestFit="1" customWidth="1"/>
    <col min="10" max="10" width="10.28125" style="1" customWidth="1"/>
    <col min="11" max="11" width="28.140625" style="1" customWidth="1"/>
    <col min="12" max="12" width="9.140625" style="1" customWidth="1"/>
    <col min="13" max="13" width="11.140625" style="1" customWidth="1"/>
    <col min="14" max="14" width="15.7109375" style="1" customWidth="1"/>
    <col min="15" max="16384" width="9.140625" style="1" customWidth="1"/>
  </cols>
  <sheetData>
    <row r="1" spans="2:7" ht="23.25" customHeight="1">
      <c r="B1" s="84" t="s">
        <v>36</v>
      </c>
      <c r="C1" s="85"/>
      <c r="D1" s="85"/>
      <c r="E1" s="85"/>
      <c r="F1" s="85"/>
      <c r="G1" s="85"/>
    </row>
    <row r="2" spans="2:12" ht="26.25">
      <c r="B2" s="10" t="s">
        <v>27</v>
      </c>
      <c r="C2" s="8" t="s">
        <v>24</v>
      </c>
      <c r="D2" s="8" t="s">
        <v>22</v>
      </c>
      <c r="E2" s="8" t="s">
        <v>23</v>
      </c>
      <c r="F2" s="9" t="s">
        <v>21</v>
      </c>
      <c r="G2" s="13" t="s">
        <v>1</v>
      </c>
      <c r="I2" s="24" t="s">
        <v>40</v>
      </c>
      <c r="J2" s="2"/>
      <c r="K2" s="24" t="s">
        <v>26</v>
      </c>
      <c r="L2" s="3"/>
    </row>
    <row r="3" spans="2:12" ht="26.25">
      <c r="B3" s="11" t="s">
        <v>0</v>
      </c>
      <c r="C3" s="14">
        <f>I3*K3/100/10</f>
        <v>0.6727499949325599</v>
      </c>
      <c r="D3" s="21">
        <f>C3*1</f>
        <v>0.6727499949325599</v>
      </c>
      <c r="E3" s="18">
        <v>10</v>
      </c>
      <c r="F3" s="17">
        <f>D3*E3</f>
        <v>6.727499949325599</v>
      </c>
      <c r="G3" s="15">
        <f>I3+F3</f>
        <v>74.0024994425816</v>
      </c>
      <c r="H3" s="4"/>
      <c r="I3" s="57">
        <f>'BULAN 1'!G23</f>
        <v>67.27499949325599</v>
      </c>
      <c r="J3" s="5"/>
      <c r="K3" s="27">
        <f>'BULAN 1'!K3</f>
        <v>10</v>
      </c>
      <c r="L3" s="3"/>
    </row>
    <row r="4" spans="2:7" ht="15.75">
      <c r="B4" s="11" t="s">
        <v>2</v>
      </c>
      <c r="C4" s="14">
        <f>G3*K3/100/10</f>
        <v>0.740024994425816</v>
      </c>
      <c r="D4" s="21">
        <f aca="true" t="shared" si="0" ref="D4:D22">C4*1</f>
        <v>0.740024994425816</v>
      </c>
      <c r="E4" s="18">
        <v>10</v>
      </c>
      <c r="F4" s="17">
        <f aca="true" t="shared" si="1" ref="F4:F22">D4*E4</f>
        <v>7.40024994425816</v>
      </c>
      <c r="G4" s="16">
        <f>G3+F4</f>
        <v>81.40274938683976</v>
      </c>
    </row>
    <row r="5" spans="2:9" ht="15.75">
      <c r="B5" s="11" t="s">
        <v>3</v>
      </c>
      <c r="C5" s="14">
        <f>G4*K3/100/10</f>
        <v>0.8140274938683977</v>
      </c>
      <c r="D5" s="21">
        <f t="shared" si="0"/>
        <v>0.8140274938683977</v>
      </c>
      <c r="E5" s="18">
        <v>10</v>
      </c>
      <c r="F5" s="17">
        <f t="shared" si="1"/>
        <v>8.140274938683977</v>
      </c>
      <c r="G5" s="16">
        <f aca="true" t="shared" si="2" ref="G5:G22">G4+F5</f>
        <v>89.54302432552373</v>
      </c>
      <c r="H5" s="6"/>
      <c r="I5" s="7"/>
    </row>
    <row r="6" spans="2:11" ht="21">
      <c r="B6" s="11" t="s">
        <v>4</v>
      </c>
      <c r="C6" s="14">
        <f>G5*K3/100/10</f>
        <v>0.8954302432552372</v>
      </c>
      <c r="D6" s="21">
        <f t="shared" si="0"/>
        <v>0.8954302432552372</v>
      </c>
      <c r="E6" s="18">
        <v>10</v>
      </c>
      <c r="F6" s="17">
        <f t="shared" si="1"/>
        <v>8.954302432552373</v>
      </c>
      <c r="G6" s="16">
        <f t="shared" si="2"/>
        <v>98.4973267580761</v>
      </c>
      <c r="I6" s="26">
        <f>'BULAN 1'!I6</f>
        <v>8800</v>
      </c>
      <c r="K6" s="63">
        <f>I3*I6</f>
        <v>592019.9955406527</v>
      </c>
    </row>
    <row r="7" spans="2:7" ht="15.75">
      <c r="B7" s="11" t="s">
        <v>5</v>
      </c>
      <c r="C7" s="14">
        <f>G6*K3/100/10</f>
        <v>0.984973267580761</v>
      </c>
      <c r="D7" s="21">
        <f t="shared" si="0"/>
        <v>0.984973267580761</v>
      </c>
      <c r="E7" s="18">
        <v>10</v>
      </c>
      <c r="F7" s="17">
        <f t="shared" si="1"/>
        <v>9.84973267580761</v>
      </c>
      <c r="G7" s="16">
        <f t="shared" si="2"/>
        <v>108.34705943388371</v>
      </c>
    </row>
    <row r="8" spans="2:14" ht="15.75">
      <c r="B8" s="11" t="s">
        <v>6</v>
      </c>
      <c r="C8" s="14">
        <f>G7*K3/100/10</f>
        <v>1.0834705943388372</v>
      </c>
      <c r="D8" s="21">
        <f t="shared" si="0"/>
        <v>1.0834705943388372</v>
      </c>
      <c r="E8" s="18">
        <v>10</v>
      </c>
      <c r="F8" s="17">
        <f t="shared" si="1"/>
        <v>10.834705943388371</v>
      </c>
      <c r="G8" s="16">
        <f t="shared" si="2"/>
        <v>119.18176537727209</v>
      </c>
      <c r="I8" s="64"/>
      <c r="J8" s="64"/>
      <c r="K8" s="64"/>
      <c r="L8" s="64"/>
      <c r="M8" s="64"/>
      <c r="N8" s="64"/>
    </row>
    <row r="9" spans="2:14" ht="15.75">
      <c r="B9" s="11" t="s">
        <v>7</v>
      </c>
      <c r="C9" s="14">
        <f>G8*K3/100/10</f>
        <v>1.191817653772721</v>
      </c>
      <c r="D9" s="21">
        <f t="shared" si="0"/>
        <v>1.191817653772721</v>
      </c>
      <c r="E9" s="18">
        <v>10</v>
      </c>
      <c r="F9" s="17">
        <f t="shared" si="1"/>
        <v>11.91817653772721</v>
      </c>
      <c r="G9" s="16">
        <f t="shared" si="2"/>
        <v>131.0999419149993</v>
      </c>
      <c r="I9" s="64"/>
      <c r="J9" s="64"/>
      <c r="K9" s="64"/>
      <c r="L9" s="64"/>
      <c r="M9" s="64"/>
      <c r="N9" s="64"/>
    </row>
    <row r="10" spans="2:14" ht="15.75">
      <c r="B10" s="11" t="s">
        <v>8</v>
      </c>
      <c r="C10" s="14">
        <f>G9*K3/100/10</f>
        <v>1.3109994191499932</v>
      </c>
      <c r="D10" s="21">
        <f t="shared" si="0"/>
        <v>1.3109994191499932</v>
      </c>
      <c r="E10" s="18">
        <v>10</v>
      </c>
      <c r="F10" s="17">
        <f t="shared" si="1"/>
        <v>13.109994191499933</v>
      </c>
      <c r="G10" s="16">
        <f t="shared" si="2"/>
        <v>144.20993610649924</v>
      </c>
      <c r="I10" s="64"/>
      <c r="J10" s="64"/>
      <c r="K10" s="64"/>
      <c r="L10" s="64"/>
      <c r="M10" s="64"/>
      <c r="N10" s="64"/>
    </row>
    <row r="11" spans="2:14" ht="15.75">
      <c r="B11" s="11" t="s">
        <v>9</v>
      </c>
      <c r="C11" s="14">
        <f>G10*K3/100/10</f>
        <v>1.4420993610649924</v>
      </c>
      <c r="D11" s="21">
        <f t="shared" si="0"/>
        <v>1.4420993610649924</v>
      </c>
      <c r="E11" s="18">
        <v>10</v>
      </c>
      <c r="F11" s="17">
        <f t="shared" si="1"/>
        <v>14.420993610649923</v>
      </c>
      <c r="G11" s="16">
        <f t="shared" si="2"/>
        <v>158.63092971714917</v>
      </c>
      <c r="I11" s="64"/>
      <c r="J11" s="64"/>
      <c r="K11" s="64"/>
      <c r="L11" s="64"/>
      <c r="M11" s="64"/>
      <c r="N11" s="64"/>
    </row>
    <row r="12" spans="2:14" ht="15.75">
      <c r="B12" s="11" t="s">
        <v>10</v>
      </c>
      <c r="C12" s="14">
        <f>G11*K3/100/10</f>
        <v>1.5863092971714918</v>
      </c>
      <c r="D12" s="21">
        <f t="shared" si="0"/>
        <v>1.5863092971714918</v>
      </c>
      <c r="E12" s="18">
        <v>10</v>
      </c>
      <c r="F12" s="17">
        <f t="shared" si="1"/>
        <v>15.863092971714918</v>
      </c>
      <c r="G12" s="16">
        <f t="shared" si="2"/>
        <v>174.49402268886408</v>
      </c>
      <c r="I12" s="53"/>
      <c r="J12" s="53"/>
      <c r="K12" s="53"/>
      <c r="L12" s="53"/>
      <c r="M12" s="53"/>
      <c r="N12" s="53"/>
    </row>
    <row r="13" spans="2:14" ht="18.75">
      <c r="B13" s="11" t="s">
        <v>11</v>
      </c>
      <c r="C13" s="14">
        <f>G12*K3/100/10</f>
        <v>1.744940226888641</v>
      </c>
      <c r="D13" s="21">
        <f t="shared" si="0"/>
        <v>1.744940226888641</v>
      </c>
      <c r="E13" s="18">
        <v>10</v>
      </c>
      <c r="F13" s="17">
        <f t="shared" si="1"/>
        <v>17.44940226888641</v>
      </c>
      <c r="G13" s="16">
        <f t="shared" si="2"/>
        <v>191.9434249577505</v>
      </c>
      <c r="I13" s="65"/>
      <c r="J13" s="65"/>
      <c r="K13" s="65"/>
      <c r="L13" s="65"/>
      <c r="M13" s="54"/>
      <c r="N13" s="54"/>
    </row>
    <row r="14" spans="2:14" ht="15.75">
      <c r="B14" s="11" t="s">
        <v>12</v>
      </c>
      <c r="C14" s="14">
        <f>G13*K3/100/10</f>
        <v>1.919434249577505</v>
      </c>
      <c r="D14" s="21">
        <f t="shared" si="0"/>
        <v>1.919434249577505</v>
      </c>
      <c r="E14" s="18">
        <v>10</v>
      </c>
      <c r="F14" s="17">
        <f t="shared" si="1"/>
        <v>19.19434249577505</v>
      </c>
      <c r="G14" s="16">
        <f t="shared" si="2"/>
        <v>211.13776745352556</v>
      </c>
      <c r="I14" s="55"/>
      <c r="J14" s="66"/>
      <c r="K14" s="55"/>
      <c r="L14" s="55"/>
      <c r="M14" s="55"/>
      <c r="N14" s="55"/>
    </row>
    <row r="15" spans="2:14" ht="15.75">
      <c r="B15" s="11" t="s">
        <v>13</v>
      </c>
      <c r="C15" s="14">
        <f>G14*K3/100/10</f>
        <v>2.1113776745352557</v>
      </c>
      <c r="D15" s="21">
        <f t="shared" si="0"/>
        <v>2.1113776745352557</v>
      </c>
      <c r="E15" s="18">
        <v>10</v>
      </c>
      <c r="F15" s="17">
        <f t="shared" si="1"/>
        <v>21.113776745352556</v>
      </c>
      <c r="G15" s="16">
        <f t="shared" si="2"/>
        <v>232.25154419887812</v>
      </c>
      <c r="I15" s="55"/>
      <c r="J15" s="55"/>
      <c r="K15" s="55"/>
      <c r="L15" s="55"/>
      <c r="M15" s="55"/>
      <c r="N15" s="55"/>
    </row>
    <row r="16" spans="2:7" ht="15.75">
      <c r="B16" s="11" t="s">
        <v>14</v>
      </c>
      <c r="C16" s="14">
        <f>G15*K3/100/10</f>
        <v>2.3225154419887812</v>
      </c>
      <c r="D16" s="21">
        <f t="shared" si="0"/>
        <v>2.3225154419887812</v>
      </c>
      <c r="E16" s="18">
        <v>10</v>
      </c>
      <c r="F16" s="17">
        <f t="shared" si="1"/>
        <v>23.22515441988781</v>
      </c>
      <c r="G16" s="16">
        <f t="shared" si="2"/>
        <v>255.47669861876594</v>
      </c>
    </row>
    <row r="17" spans="2:7" ht="15.75">
      <c r="B17" s="11" t="s">
        <v>15</v>
      </c>
      <c r="C17" s="14">
        <f>G16*K3/100/10</f>
        <v>2.5547669861876594</v>
      </c>
      <c r="D17" s="21">
        <f t="shared" si="0"/>
        <v>2.5547669861876594</v>
      </c>
      <c r="E17" s="18">
        <v>10</v>
      </c>
      <c r="F17" s="17">
        <f t="shared" si="1"/>
        <v>25.547669861876592</v>
      </c>
      <c r="G17" s="16">
        <f t="shared" si="2"/>
        <v>281.0243684806425</v>
      </c>
    </row>
    <row r="18" spans="2:7" ht="15.75">
      <c r="B18" s="11" t="s">
        <v>16</v>
      </c>
      <c r="C18" s="14">
        <f>G17*K3/100/10</f>
        <v>2.8102436848064256</v>
      </c>
      <c r="D18" s="21">
        <f t="shared" si="0"/>
        <v>2.8102436848064256</v>
      </c>
      <c r="E18" s="18">
        <v>10</v>
      </c>
      <c r="F18" s="17">
        <f t="shared" si="1"/>
        <v>28.102436848064258</v>
      </c>
      <c r="G18" s="16">
        <f t="shared" si="2"/>
        <v>309.1268053287068</v>
      </c>
    </row>
    <row r="19" spans="2:7" ht="15.75">
      <c r="B19" s="11" t="s">
        <v>17</v>
      </c>
      <c r="C19" s="14">
        <f>G18*K3/100/10</f>
        <v>3.0912680532870676</v>
      </c>
      <c r="D19" s="21">
        <f t="shared" si="0"/>
        <v>3.0912680532870676</v>
      </c>
      <c r="E19" s="18">
        <v>10</v>
      </c>
      <c r="F19" s="17">
        <f t="shared" si="1"/>
        <v>30.912680532870674</v>
      </c>
      <c r="G19" s="16">
        <f t="shared" si="2"/>
        <v>340.0394858615775</v>
      </c>
    </row>
    <row r="20" spans="2:7" ht="15.75">
      <c r="B20" s="11" t="s">
        <v>18</v>
      </c>
      <c r="C20" s="14">
        <f>G19*K3/100/10</f>
        <v>3.400394858615775</v>
      </c>
      <c r="D20" s="21">
        <f t="shared" si="0"/>
        <v>3.400394858615775</v>
      </c>
      <c r="E20" s="18">
        <v>10</v>
      </c>
      <c r="F20" s="17">
        <f t="shared" si="1"/>
        <v>34.00394858615775</v>
      </c>
      <c r="G20" s="16">
        <f t="shared" si="2"/>
        <v>374.0434344477352</v>
      </c>
    </row>
    <row r="21" spans="2:7" ht="15.75">
      <c r="B21" s="11" t="s">
        <v>19</v>
      </c>
      <c r="C21" s="14">
        <f>G20*K3/100/10</f>
        <v>3.7404343444773525</v>
      </c>
      <c r="D21" s="21">
        <f t="shared" si="0"/>
        <v>3.7404343444773525</v>
      </c>
      <c r="E21" s="18">
        <v>10</v>
      </c>
      <c r="F21" s="17">
        <f t="shared" si="1"/>
        <v>37.404343444773524</v>
      </c>
      <c r="G21" s="16">
        <f t="shared" si="2"/>
        <v>411.4477778925087</v>
      </c>
    </row>
    <row r="22" spans="2:7" ht="15.75">
      <c r="B22" s="12" t="s">
        <v>20</v>
      </c>
      <c r="C22" s="14">
        <f>G21*K3/100/10</f>
        <v>4.114477778925087</v>
      </c>
      <c r="D22" s="21">
        <f t="shared" si="0"/>
        <v>4.114477778925087</v>
      </c>
      <c r="E22" s="18">
        <v>10</v>
      </c>
      <c r="F22" s="17">
        <f t="shared" si="1"/>
        <v>41.14477778925087</v>
      </c>
      <c r="G22" s="16">
        <f t="shared" si="2"/>
        <v>452.59255568175956</v>
      </c>
    </row>
    <row r="23" spans="2:14" ht="15.75">
      <c r="B23" s="86" t="s">
        <v>28</v>
      </c>
      <c r="C23" s="87"/>
      <c r="D23" s="87"/>
      <c r="E23" s="87"/>
      <c r="F23" s="87"/>
      <c r="G23" s="28">
        <f>G22</f>
        <v>452.59255568175956</v>
      </c>
      <c r="H23" s="22"/>
      <c r="N23" s="20"/>
    </row>
    <row r="24" spans="2:8" ht="15.75">
      <c r="B24" s="88" t="s">
        <v>30</v>
      </c>
      <c r="C24" s="89"/>
      <c r="D24" s="89"/>
      <c r="E24" s="89"/>
      <c r="F24" s="90"/>
      <c r="G24" s="29">
        <f>G22-I3</f>
        <v>385.31755618850354</v>
      </c>
      <c r="H24" s="19"/>
    </row>
    <row r="25" spans="1:7" ht="21">
      <c r="A25" s="23"/>
      <c r="B25" s="91" t="s">
        <v>29</v>
      </c>
      <c r="C25" s="92"/>
      <c r="D25" s="92"/>
      <c r="E25" s="92"/>
      <c r="F25" s="92"/>
      <c r="G25" s="25">
        <f>I6*G24</f>
        <v>3390794.4944588314</v>
      </c>
    </row>
    <row r="26" ht="15">
      <c r="G26" s="56"/>
    </row>
  </sheetData>
  <sheetProtection/>
  <mergeCells count="4">
    <mergeCell ref="B1:G1"/>
    <mergeCell ref="B23:F23"/>
    <mergeCell ref="B24:F24"/>
    <mergeCell ref="B25:F25"/>
  </mergeCells>
  <printOptions/>
  <pageMargins left="0.75" right="0.59" top="1" bottom="1" header="0.5" footer="0.5"/>
  <pageSetup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A1:N26"/>
  <sheetViews>
    <sheetView showGridLines="0" zoomScale="84" zoomScaleNormal="84" zoomScalePageLayoutView="0" workbookViewId="0" topLeftCell="A1">
      <selection activeCell="I19" sqref="I19"/>
    </sheetView>
  </sheetViews>
  <sheetFormatPr defaultColWidth="9.140625" defaultRowHeight="15"/>
  <cols>
    <col min="1" max="1" width="4.28125" style="1" customWidth="1"/>
    <col min="2" max="2" width="6.00390625" style="1" customWidth="1"/>
    <col min="3" max="3" width="13.7109375" style="1" customWidth="1"/>
    <col min="4" max="4" width="12.140625" style="1" customWidth="1"/>
    <col min="5" max="5" width="5.7109375" style="1" customWidth="1"/>
    <col min="6" max="6" width="14.00390625" style="1" customWidth="1"/>
    <col min="7" max="7" width="31.7109375" style="1" customWidth="1"/>
    <col min="8" max="8" width="6.7109375" style="1" customWidth="1"/>
    <col min="9" max="9" width="28.00390625" style="1" bestFit="1" customWidth="1"/>
    <col min="10" max="10" width="8.140625" style="1" customWidth="1"/>
    <col min="11" max="11" width="33.7109375" style="1" customWidth="1"/>
    <col min="12" max="12" width="9.140625" style="1" customWidth="1"/>
    <col min="13" max="13" width="11.140625" style="1" customWidth="1"/>
    <col min="14" max="14" width="15.7109375" style="1" customWidth="1"/>
    <col min="15" max="16384" width="9.140625" style="1" customWidth="1"/>
  </cols>
  <sheetData>
    <row r="1" spans="2:7" ht="23.25" customHeight="1">
      <c r="B1" s="84" t="s">
        <v>36</v>
      </c>
      <c r="C1" s="85"/>
      <c r="D1" s="85"/>
      <c r="E1" s="85"/>
      <c r="F1" s="85"/>
      <c r="G1" s="85"/>
    </row>
    <row r="2" spans="2:12" ht="26.25">
      <c r="B2" s="10" t="s">
        <v>27</v>
      </c>
      <c r="C2" s="8" t="s">
        <v>24</v>
      </c>
      <c r="D2" s="8" t="s">
        <v>22</v>
      </c>
      <c r="E2" s="8" t="s">
        <v>23</v>
      </c>
      <c r="F2" s="9" t="s">
        <v>21</v>
      </c>
      <c r="G2" s="13" t="s">
        <v>1</v>
      </c>
      <c r="I2" s="24" t="s">
        <v>41</v>
      </c>
      <c r="J2" s="2"/>
      <c r="K2" s="24" t="s">
        <v>26</v>
      </c>
      <c r="L2" s="3"/>
    </row>
    <row r="3" spans="2:12" ht="26.25">
      <c r="B3" s="11" t="s">
        <v>0</v>
      </c>
      <c r="C3" s="14">
        <f>I3*K3/100/10</f>
        <v>4.525925556817596</v>
      </c>
      <c r="D3" s="21">
        <f>C3*1</f>
        <v>4.525925556817596</v>
      </c>
      <c r="E3" s="18">
        <v>10</v>
      </c>
      <c r="F3" s="17">
        <f>D3*E3</f>
        <v>45.25925556817596</v>
      </c>
      <c r="G3" s="15">
        <f>I3+F3</f>
        <v>497.8518112499355</v>
      </c>
      <c r="H3" s="4"/>
      <c r="I3" s="57">
        <f>'BULAN 2'!G23</f>
        <v>452.59255568175956</v>
      </c>
      <c r="J3" s="5"/>
      <c r="K3" s="27">
        <f>'BULAN 1'!K3</f>
        <v>10</v>
      </c>
      <c r="L3" s="3"/>
    </row>
    <row r="4" spans="2:7" ht="15.75">
      <c r="B4" s="11" t="s">
        <v>2</v>
      </c>
      <c r="C4" s="14">
        <f>G3*K3/100/10</f>
        <v>4.978518112499355</v>
      </c>
      <c r="D4" s="21">
        <f aca="true" t="shared" si="0" ref="D4:D22">C4*1</f>
        <v>4.978518112499355</v>
      </c>
      <c r="E4" s="18">
        <v>10</v>
      </c>
      <c r="F4" s="17">
        <f aca="true" t="shared" si="1" ref="F4:F22">D4*E4</f>
        <v>49.78518112499355</v>
      </c>
      <c r="G4" s="16">
        <f>G3+F4</f>
        <v>547.636992374929</v>
      </c>
    </row>
    <row r="5" spans="2:9" ht="15.75">
      <c r="B5" s="11" t="s">
        <v>3</v>
      </c>
      <c r="C5" s="14">
        <f>G4*K3/100/10</f>
        <v>5.47636992374929</v>
      </c>
      <c r="D5" s="21">
        <f t="shared" si="0"/>
        <v>5.47636992374929</v>
      </c>
      <c r="E5" s="18">
        <v>10</v>
      </c>
      <c r="F5" s="17">
        <f t="shared" si="1"/>
        <v>54.7636992374929</v>
      </c>
      <c r="G5" s="16">
        <f aca="true" t="shared" si="2" ref="G5:G22">G4+F5</f>
        <v>602.400691612422</v>
      </c>
      <c r="H5" s="6"/>
      <c r="I5" s="7"/>
    </row>
    <row r="6" spans="2:11" ht="21">
      <c r="B6" s="11" t="s">
        <v>4</v>
      </c>
      <c r="C6" s="14">
        <f>G5*K3/100/10</f>
        <v>6.024006916124219</v>
      </c>
      <c r="D6" s="21">
        <f t="shared" si="0"/>
        <v>6.024006916124219</v>
      </c>
      <c r="E6" s="18">
        <v>10</v>
      </c>
      <c r="F6" s="17">
        <f t="shared" si="1"/>
        <v>60.24006916124219</v>
      </c>
      <c r="G6" s="16">
        <f t="shared" si="2"/>
        <v>662.6407607736642</v>
      </c>
      <c r="I6" s="26">
        <f>'BULAN 1'!I6</f>
        <v>8800</v>
      </c>
      <c r="K6" s="63">
        <f>I3*I6</f>
        <v>3982814.4899994843</v>
      </c>
    </row>
    <row r="7" spans="2:7" ht="15.75">
      <c r="B7" s="11" t="s">
        <v>5</v>
      </c>
      <c r="C7" s="14">
        <f>G6*K3/100/10</f>
        <v>6.626407607736641</v>
      </c>
      <c r="D7" s="21">
        <f t="shared" si="0"/>
        <v>6.626407607736641</v>
      </c>
      <c r="E7" s="18">
        <v>10</v>
      </c>
      <c r="F7" s="17">
        <f t="shared" si="1"/>
        <v>66.26407607736641</v>
      </c>
      <c r="G7" s="16">
        <f t="shared" si="2"/>
        <v>728.9048368510306</v>
      </c>
    </row>
    <row r="8" spans="2:14" ht="15.75">
      <c r="B8" s="11" t="s">
        <v>6</v>
      </c>
      <c r="C8" s="14">
        <f>G7*K3/100/10</f>
        <v>7.289048368510306</v>
      </c>
      <c r="D8" s="21">
        <f t="shared" si="0"/>
        <v>7.289048368510306</v>
      </c>
      <c r="E8" s="18">
        <v>10</v>
      </c>
      <c r="F8" s="17">
        <f t="shared" si="1"/>
        <v>72.89048368510306</v>
      </c>
      <c r="G8" s="16">
        <f t="shared" si="2"/>
        <v>801.7953205361337</v>
      </c>
      <c r="I8" s="64"/>
      <c r="J8" s="64"/>
      <c r="K8" s="64"/>
      <c r="L8" s="64"/>
      <c r="M8" s="64"/>
      <c r="N8" s="64"/>
    </row>
    <row r="9" spans="2:14" ht="15.75">
      <c r="B9" s="11" t="s">
        <v>7</v>
      </c>
      <c r="C9" s="14">
        <f>G8*K3/100/10</f>
        <v>8.017953205361337</v>
      </c>
      <c r="D9" s="21">
        <f t="shared" si="0"/>
        <v>8.017953205361337</v>
      </c>
      <c r="E9" s="18">
        <v>10</v>
      </c>
      <c r="F9" s="17">
        <f t="shared" si="1"/>
        <v>80.17953205361337</v>
      </c>
      <c r="G9" s="16">
        <f t="shared" si="2"/>
        <v>881.974852589747</v>
      </c>
      <c r="I9" s="64"/>
      <c r="J9" s="64"/>
      <c r="K9" s="64"/>
      <c r="L9" s="64"/>
      <c r="M9" s="64"/>
      <c r="N9" s="64"/>
    </row>
    <row r="10" spans="2:14" ht="15.75">
      <c r="B10" s="11" t="s">
        <v>8</v>
      </c>
      <c r="C10" s="14">
        <f>G9*K3/100/10</f>
        <v>8.81974852589747</v>
      </c>
      <c r="D10" s="21">
        <f t="shared" si="0"/>
        <v>8.81974852589747</v>
      </c>
      <c r="E10" s="18">
        <v>10</v>
      </c>
      <c r="F10" s="17">
        <f t="shared" si="1"/>
        <v>88.1974852589747</v>
      </c>
      <c r="G10" s="16">
        <f t="shared" si="2"/>
        <v>970.1723378487217</v>
      </c>
      <c r="I10" s="64"/>
      <c r="J10" s="64"/>
      <c r="K10" s="64"/>
      <c r="L10" s="64"/>
      <c r="M10" s="64"/>
      <c r="N10" s="64"/>
    </row>
    <row r="11" spans="2:14" ht="15.75">
      <c r="B11" s="11" t="s">
        <v>9</v>
      </c>
      <c r="C11" s="14">
        <f>G10*K3/100/10</f>
        <v>9.701723378487218</v>
      </c>
      <c r="D11" s="21">
        <f t="shared" si="0"/>
        <v>9.701723378487218</v>
      </c>
      <c r="E11" s="18">
        <v>10</v>
      </c>
      <c r="F11" s="17">
        <f t="shared" si="1"/>
        <v>97.01723378487218</v>
      </c>
      <c r="G11" s="16">
        <f t="shared" si="2"/>
        <v>1067.189571633594</v>
      </c>
      <c r="I11" s="64"/>
      <c r="J11" s="64"/>
      <c r="K11" s="64"/>
      <c r="L11" s="64"/>
      <c r="M11" s="64"/>
      <c r="N11" s="64"/>
    </row>
    <row r="12" spans="2:14" ht="15.75">
      <c r="B12" s="11" t="s">
        <v>10</v>
      </c>
      <c r="C12" s="14">
        <f>G11*K3/100/10</f>
        <v>10.67189571633594</v>
      </c>
      <c r="D12" s="21">
        <f t="shared" si="0"/>
        <v>10.67189571633594</v>
      </c>
      <c r="E12" s="18">
        <v>10</v>
      </c>
      <c r="F12" s="17">
        <f t="shared" si="1"/>
        <v>106.71895716335939</v>
      </c>
      <c r="G12" s="16">
        <f t="shared" si="2"/>
        <v>1173.9085287969533</v>
      </c>
      <c r="I12" s="53"/>
      <c r="J12" s="53"/>
      <c r="K12" s="53"/>
      <c r="L12" s="53"/>
      <c r="M12" s="53"/>
      <c r="N12" s="53"/>
    </row>
    <row r="13" spans="2:14" ht="18.75">
      <c r="B13" s="11" t="s">
        <v>11</v>
      </c>
      <c r="C13" s="14">
        <f>G12*K3/100/10</f>
        <v>11.739085287969534</v>
      </c>
      <c r="D13" s="21">
        <f t="shared" si="0"/>
        <v>11.739085287969534</v>
      </c>
      <c r="E13" s="18">
        <v>10</v>
      </c>
      <c r="F13" s="17">
        <f t="shared" si="1"/>
        <v>117.39085287969533</v>
      </c>
      <c r="G13" s="16">
        <f t="shared" si="2"/>
        <v>1291.2993816766486</v>
      </c>
      <c r="I13" s="65"/>
      <c r="J13" s="65"/>
      <c r="K13" s="65"/>
      <c r="L13" s="65"/>
      <c r="M13" s="54"/>
      <c r="N13" s="54"/>
    </row>
    <row r="14" spans="2:14" ht="15.75">
      <c r="B14" s="11" t="s">
        <v>12</v>
      </c>
      <c r="C14" s="14">
        <f>G13*K3/100/10</f>
        <v>12.912993816766484</v>
      </c>
      <c r="D14" s="21">
        <f t="shared" si="0"/>
        <v>12.912993816766484</v>
      </c>
      <c r="E14" s="18">
        <v>10</v>
      </c>
      <c r="F14" s="17">
        <f t="shared" si="1"/>
        <v>129.12993816766485</v>
      </c>
      <c r="G14" s="16">
        <f t="shared" si="2"/>
        <v>1420.4293198443136</v>
      </c>
      <c r="I14" s="55"/>
      <c r="J14" s="66"/>
      <c r="K14" s="55"/>
      <c r="L14" s="55"/>
      <c r="M14" s="55"/>
      <c r="N14" s="55"/>
    </row>
    <row r="15" spans="2:14" ht="15.75">
      <c r="B15" s="11" t="s">
        <v>13</v>
      </c>
      <c r="C15" s="14">
        <f>G14*K3/100/10</f>
        <v>14.204293198443136</v>
      </c>
      <c r="D15" s="21">
        <f t="shared" si="0"/>
        <v>14.204293198443136</v>
      </c>
      <c r="E15" s="18">
        <v>10</v>
      </c>
      <c r="F15" s="17">
        <f t="shared" si="1"/>
        <v>142.04293198443136</v>
      </c>
      <c r="G15" s="16">
        <f t="shared" si="2"/>
        <v>1562.472251828745</v>
      </c>
      <c r="I15" s="55"/>
      <c r="J15" s="55"/>
      <c r="K15" s="55"/>
      <c r="L15" s="55"/>
      <c r="M15" s="55"/>
      <c r="N15" s="55"/>
    </row>
    <row r="16" spans="2:7" ht="15.75">
      <c r="B16" s="11" t="s">
        <v>14</v>
      </c>
      <c r="C16" s="14">
        <f>G15*K3/100/10</f>
        <v>15.62472251828745</v>
      </c>
      <c r="D16" s="21">
        <f t="shared" si="0"/>
        <v>15.62472251828745</v>
      </c>
      <c r="E16" s="18">
        <v>10</v>
      </c>
      <c r="F16" s="17">
        <f t="shared" si="1"/>
        <v>156.2472251828745</v>
      </c>
      <c r="G16" s="16">
        <f t="shared" si="2"/>
        <v>1718.7194770116193</v>
      </c>
    </row>
    <row r="17" spans="2:7" ht="15.75">
      <c r="B17" s="11" t="s">
        <v>15</v>
      </c>
      <c r="C17" s="14">
        <f>G16*K3/100/10</f>
        <v>17.187194770116193</v>
      </c>
      <c r="D17" s="21">
        <f t="shared" si="0"/>
        <v>17.187194770116193</v>
      </c>
      <c r="E17" s="18">
        <v>10</v>
      </c>
      <c r="F17" s="17">
        <f t="shared" si="1"/>
        <v>171.87194770116193</v>
      </c>
      <c r="G17" s="16">
        <f t="shared" si="2"/>
        <v>1890.5914247127812</v>
      </c>
    </row>
    <row r="18" spans="2:7" ht="15.75">
      <c r="B18" s="11" t="s">
        <v>16</v>
      </c>
      <c r="C18" s="14">
        <f>G17*K3/100/10</f>
        <v>18.90591424712781</v>
      </c>
      <c r="D18" s="21">
        <f t="shared" si="0"/>
        <v>18.90591424712781</v>
      </c>
      <c r="E18" s="18">
        <v>10</v>
      </c>
      <c r="F18" s="17">
        <f t="shared" si="1"/>
        <v>189.0591424712781</v>
      </c>
      <c r="G18" s="16">
        <f t="shared" si="2"/>
        <v>2079.650567184059</v>
      </c>
    </row>
    <row r="19" spans="2:7" ht="15.75">
      <c r="B19" s="11" t="s">
        <v>17</v>
      </c>
      <c r="C19" s="14">
        <f>G18*K3/100/10</f>
        <v>20.79650567184059</v>
      </c>
      <c r="D19" s="21">
        <f t="shared" si="0"/>
        <v>20.79650567184059</v>
      </c>
      <c r="E19" s="18">
        <v>10</v>
      </c>
      <c r="F19" s="17">
        <f t="shared" si="1"/>
        <v>207.9650567184059</v>
      </c>
      <c r="G19" s="16">
        <f t="shared" si="2"/>
        <v>2287.615623902465</v>
      </c>
    </row>
    <row r="20" spans="2:7" ht="15.75">
      <c r="B20" s="11" t="s">
        <v>18</v>
      </c>
      <c r="C20" s="14">
        <f>G19*K3/100/10</f>
        <v>22.876156239024645</v>
      </c>
      <c r="D20" s="21">
        <f t="shared" si="0"/>
        <v>22.876156239024645</v>
      </c>
      <c r="E20" s="18">
        <v>10</v>
      </c>
      <c r="F20" s="17">
        <f t="shared" si="1"/>
        <v>228.76156239024647</v>
      </c>
      <c r="G20" s="16">
        <f t="shared" si="2"/>
        <v>2516.3771862927115</v>
      </c>
    </row>
    <row r="21" spans="2:7" ht="15.75">
      <c r="B21" s="11" t="s">
        <v>19</v>
      </c>
      <c r="C21" s="14">
        <f>G20*K3/100/10</f>
        <v>25.163771862927113</v>
      </c>
      <c r="D21" s="21">
        <f t="shared" si="0"/>
        <v>25.163771862927113</v>
      </c>
      <c r="E21" s="18">
        <v>10</v>
      </c>
      <c r="F21" s="17">
        <f t="shared" si="1"/>
        <v>251.63771862927115</v>
      </c>
      <c r="G21" s="16">
        <f t="shared" si="2"/>
        <v>2768.0149049219826</v>
      </c>
    </row>
    <row r="22" spans="2:7" ht="15.75">
      <c r="B22" s="12" t="s">
        <v>20</v>
      </c>
      <c r="C22" s="14">
        <f>G21*K3/100/10</f>
        <v>27.68014904921983</v>
      </c>
      <c r="D22" s="21">
        <f t="shared" si="0"/>
        <v>27.68014904921983</v>
      </c>
      <c r="E22" s="18">
        <v>10</v>
      </c>
      <c r="F22" s="17">
        <f t="shared" si="1"/>
        <v>276.8014904921983</v>
      </c>
      <c r="G22" s="16">
        <f t="shared" si="2"/>
        <v>3044.816395414181</v>
      </c>
    </row>
    <row r="23" spans="2:14" ht="15.75">
      <c r="B23" s="86" t="s">
        <v>28</v>
      </c>
      <c r="C23" s="87"/>
      <c r="D23" s="87"/>
      <c r="E23" s="87"/>
      <c r="F23" s="87"/>
      <c r="G23" s="28">
        <f>G22</f>
        <v>3044.816395414181</v>
      </c>
      <c r="H23" s="22"/>
      <c r="N23" s="20"/>
    </row>
    <row r="24" spans="2:8" ht="15.75">
      <c r="B24" s="88" t="s">
        <v>30</v>
      </c>
      <c r="C24" s="89"/>
      <c r="D24" s="89"/>
      <c r="E24" s="89"/>
      <c r="F24" s="90"/>
      <c r="G24" s="29">
        <f>G22-I3</f>
        <v>2592.2238397324213</v>
      </c>
      <c r="H24" s="19"/>
    </row>
    <row r="25" spans="1:7" ht="21">
      <c r="A25" s="23"/>
      <c r="B25" s="91" t="s">
        <v>29</v>
      </c>
      <c r="C25" s="92"/>
      <c r="D25" s="92"/>
      <c r="E25" s="92"/>
      <c r="F25" s="92"/>
      <c r="G25" s="25">
        <f>I6*G24</f>
        <v>22811569.789645307</v>
      </c>
    </row>
    <row r="26" ht="15">
      <c r="G26" s="56"/>
    </row>
  </sheetData>
  <sheetProtection/>
  <mergeCells count="4">
    <mergeCell ref="B1:G1"/>
    <mergeCell ref="B23:F23"/>
    <mergeCell ref="B24:F24"/>
    <mergeCell ref="B25:F25"/>
  </mergeCells>
  <printOptions/>
  <pageMargins left="0.75" right="0.75" top="1" bottom="1" header="0.5" footer="0.5"/>
  <pageSetup orientation="landscape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N26"/>
  <sheetViews>
    <sheetView showGridLines="0" zoomScale="84" zoomScaleNormal="84" zoomScalePageLayoutView="0" workbookViewId="0" topLeftCell="C1">
      <selection activeCell="H26" sqref="H26"/>
    </sheetView>
  </sheetViews>
  <sheetFormatPr defaultColWidth="9.140625" defaultRowHeight="15"/>
  <cols>
    <col min="1" max="1" width="4.28125" style="1" customWidth="1"/>
    <col min="2" max="2" width="6.00390625" style="1" customWidth="1"/>
    <col min="3" max="3" width="13.7109375" style="1" customWidth="1"/>
    <col min="4" max="4" width="12.140625" style="1" customWidth="1"/>
    <col min="5" max="5" width="5.7109375" style="1" customWidth="1"/>
    <col min="6" max="6" width="14.00390625" style="1" customWidth="1"/>
    <col min="7" max="7" width="31.7109375" style="1" customWidth="1"/>
    <col min="8" max="8" width="6.8515625" style="1" customWidth="1"/>
    <col min="9" max="9" width="28.00390625" style="1" bestFit="1" customWidth="1"/>
    <col min="10" max="10" width="5.7109375" style="1" customWidth="1"/>
    <col min="11" max="11" width="25.140625" style="1" bestFit="1" customWidth="1"/>
    <col min="12" max="12" width="9.140625" style="1" customWidth="1"/>
    <col min="13" max="13" width="11.140625" style="1" customWidth="1"/>
    <col min="14" max="14" width="15.7109375" style="1" customWidth="1"/>
    <col min="15" max="16384" width="9.140625" style="1" customWidth="1"/>
  </cols>
  <sheetData>
    <row r="1" spans="2:7" ht="23.25" customHeight="1">
      <c r="B1" s="84" t="s">
        <v>36</v>
      </c>
      <c r="C1" s="85"/>
      <c r="D1" s="85"/>
      <c r="E1" s="85"/>
      <c r="F1" s="85"/>
      <c r="G1" s="85"/>
    </row>
    <row r="2" spans="2:12" ht="26.25">
      <c r="B2" s="10" t="s">
        <v>27</v>
      </c>
      <c r="C2" s="8" t="s">
        <v>24</v>
      </c>
      <c r="D2" s="8" t="s">
        <v>22</v>
      </c>
      <c r="E2" s="8" t="s">
        <v>23</v>
      </c>
      <c r="F2" s="9" t="s">
        <v>21</v>
      </c>
      <c r="G2" s="13" t="s">
        <v>1</v>
      </c>
      <c r="I2" s="24" t="s">
        <v>42</v>
      </c>
      <c r="J2" s="2"/>
      <c r="K2" s="24" t="s">
        <v>26</v>
      </c>
      <c r="L2" s="3"/>
    </row>
    <row r="3" spans="2:12" ht="26.25">
      <c r="B3" s="11" t="s">
        <v>0</v>
      </c>
      <c r="C3" s="14">
        <f>I3*K3/100/10</f>
        <v>30.448163954141812</v>
      </c>
      <c r="D3" s="21">
        <f>C3*1</f>
        <v>30.448163954141812</v>
      </c>
      <c r="E3" s="18">
        <v>10</v>
      </c>
      <c r="F3" s="17">
        <f>D3*E3</f>
        <v>304.48163954141813</v>
      </c>
      <c r="G3" s="15">
        <f>I3+F3</f>
        <v>3349.298034955599</v>
      </c>
      <c r="H3" s="4"/>
      <c r="I3" s="57">
        <f>'BULAN 3'!G23</f>
        <v>3044.816395414181</v>
      </c>
      <c r="J3" s="5"/>
      <c r="K3" s="27">
        <f>'BULAN 1'!K3</f>
        <v>10</v>
      </c>
      <c r="L3" s="3"/>
    </row>
    <row r="4" spans="2:7" ht="15.75">
      <c r="B4" s="11" t="s">
        <v>2</v>
      </c>
      <c r="C4" s="14">
        <f>G3*K3/100/10</f>
        <v>33.49298034955599</v>
      </c>
      <c r="D4" s="21">
        <f aca="true" t="shared" si="0" ref="D4:D22">C4*1</f>
        <v>33.49298034955599</v>
      </c>
      <c r="E4" s="18">
        <v>10</v>
      </c>
      <c r="F4" s="17">
        <f aca="true" t="shared" si="1" ref="F4:F22">D4*E4</f>
        <v>334.9298034955599</v>
      </c>
      <c r="G4" s="16">
        <f>G3+F4</f>
        <v>3684.227838451159</v>
      </c>
    </row>
    <row r="5" spans="2:9" ht="15.75">
      <c r="B5" s="11" t="s">
        <v>3</v>
      </c>
      <c r="C5" s="14">
        <f>G4*K3/100/10</f>
        <v>36.842278384511594</v>
      </c>
      <c r="D5" s="21">
        <f t="shared" si="0"/>
        <v>36.842278384511594</v>
      </c>
      <c r="E5" s="18">
        <v>10</v>
      </c>
      <c r="F5" s="17">
        <f t="shared" si="1"/>
        <v>368.42278384511593</v>
      </c>
      <c r="G5" s="16">
        <f aca="true" t="shared" si="2" ref="G5:G22">G4+F5</f>
        <v>4052.6506222962753</v>
      </c>
      <c r="H5" s="6"/>
      <c r="I5" s="7"/>
    </row>
    <row r="6" spans="2:11" ht="21">
      <c r="B6" s="11" t="s">
        <v>4</v>
      </c>
      <c r="C6" s="14">
        <f>G5*K3/100/10</f>
        <v>40.52650622296275</v>
      </c>
      <c r="D6" s="21">
        <f t="shared" si="0"/>
        <v>40.52650622296275</v>
      </c>
      <c r="E6" s="18">
        <v>10</v>
      </c>
      <c r="F6" s="17">
        <f t="shared" si="1"/>
        <v>405.2650622296275</v>
      </c>
      <c r="G6" s="16">
        <f t="shared" si="2"/>
        <v>4457.915684525903</v>
      </c>
      <c r="I6" s="26">
        <f>'BULAN 1'!I6</f>
        <v>8800</v>
      </c>
      <c r="K6" s="63">
        <f>I3*I6</f>
        <v>26794384.27964479</v>
      </c>
    </row>
    <row r="7" spans="2:7" ht="15.75">
      <c r="B7" s="11" t="s">
        <v>5</v>
      </c>
      <c r="C7" s="14">
        <f>G6*K3/100/10</f>
        <v>44.57915684525903</v>
      </c>
      <c r="D7" s="21">
        <f t="shared" si="0"/>
        <v>44.57915684525903</v>
      </c>
      <c r="E7" s="18">
        <v>10</v>
      </c>
      <c r="F7" s="17">
        <f t="shared" si="1"/>
        <v>445.7915684525903</v>
      </c>
      <c r="G7" s="16">
        <f t="shared" si="2"/>
        <v>4903.707252978494</v>
      </c>
    </row>
    <row r="8" spans="2:14" ht="15.75">
      <c r="B8" s="11" t="s">
        <v>6</v>
      </c>
      <c r="C8" s="14">
        <f>G7*K3/100/10</f>
        <v>49.037072529784936</v>
      </c>
      <c r="D8" s="21">
        <f t="shared" si="0"/>
        <v>49.037072529784936</v>
      </c>
      <c r="E8" s="18">
        <v>10</v>
      </c>
      <c r="F8" s="17">
        <f t="shared" si="1"/>
        <v>490.3707252978494</v>
      </c>
      <c r="G8" s="16">
        <f t="shared" si="2"/>
        <v>5394.077978276343</v>
      </c>
      <c r="I8" s="64"/>
      <c r="J8" s="64"/>
      <c r="K8" s="64"/>
      <c r="L8" s="64"/>
      <c r="M8" s="64"/>
      <c r="N8" s="64"/>
    </row>
    <row r="9" spans="2:14" ht="15.75">
      <c r="B9" s="11" t="s">
        <v>7</v>
      </c>
      <c r="C9" s="14">
        <f>G8*K3/100/10</f>
        <v>53.94077978276342</v>
      </c>
      <c r="D9" s="21">
        <f t="shared" si="0"/>
        <v>53.94077978276342</v>
      </c>
      <c r="E9" s="18">
        <v>10</v>
      </c>
      <c r="F9" s="17">
        <f t="shared" si="1"/>
        <v>539.4077978276342</v>
      </c>
      <c r="G9" s="16">
        <f t="shared" si="2"/>
        <v>5933.4857761039775</v>
      </c>
      <c r="I9" s="64"/>
      <c r="J9" s="64"/>
      <c r="K9" s="64"/>
      <c r="L9" s="64"/>
      <c r="M9" s="64"/>
      <c r="N9" s="64"/>
    </row>
    <row r="10" spans="2:14" ht="15.75">
      <c r="B10" s="11" t="s">
        <v>8</v>
      </c>
      <c r="C10" s="14">
        <f>G9*K3/100/10</f>
        <v>59.33485776103978</v>
      </c>
      <c r="D10" s="21">
        <f t="shared" si="0"/>
        <v>59.33485776103978</v>
      </c>
      <c r="E10" s="18">
        <v>10</v>
      </c>
      <c r="F10" s="17">
        <f t="shared" si="1"/>
        <v>593.3485776103978</v>
      </c>
      <c r="G10" s="16">
        <f t="shared" si="2"/>
        <v>6526.8343537143755</v>
      </c>
      <c r="I10" s="64"/>
      <c r="J10" s="64"/>
      <c r="K10" s="64"/>
      <c r="L10" s="64"/>
      <c r="M10" s="64"/>
      <c r="N10" s="64"/>
    </row>
    <row r="11" spans="2:14" ht="15.75">
      <c r="B11" s="11" t="s">
        <v>9</v>
      </c>
      <c r="C11" s="14">
        <f>G10*K3/100/10</f>
        <v>65.26834353714375</v>
      </c>
      <c r="D11" s="21">
        <f t="shared" si="0"/>
        <v>65.26834353714375</v>
      </c>
      <c r="E11" s="18">
        <v>10</v>
      </c>
      <c r="F11" s="17">
        <f t="shared" si="1"/>
        <v>652.6834353714376</v>
      </c>
      <c r="G11" s="16">
        <f t="shared" si="2"/>
        <v>7179.517789085813</v>
      </c>
      <c r="I11" s="64"/>
      <c r="J11" s="64"/>
      <c r="K11" s="64"/>
      <c r="L11" s="64"/>
      <c r="M11" s="64"/>
      <c r="N11" s="64"/>
    </row>
    <row r="12" spans="2:14" ht="15.75">
      <c r="B12" s="11" t="s">
        <v>10</v>
      </c>
      <c r="C12" s="14">
        <f>G11*K3/100/10</f>
        <v>71.79517789085813</v>
      </c>
      <c r="D12" s="21">
        <f t="shared" si="0"/>
        <v>71.79517789085813</v>
      </c>
      <c r="E12" s="18">
        <v>10</v>
      </c>
      <c r="F12" s="17">
        <f t="shared" si="1"/>
        <v>717.9517789085812</v>
      </c>
      <c r="G12" s="16">
        <f t="shared" si="2"/>
        <v>7897.469567994394</v>
      </c>
      <c r="I12" s="53"/>
      <c r="J12" s="53"/>
      <c r="K12" s="53"/>
      <c r="L12" s="53"/>
      <c r="M12" s="53"/>
      <c r="N12" s="53"/>
    </row>
    <row r="13" spans="2:14" ht="18.75">
      <c r="B13" s="11" t="s">
        <v>11</v>
      </c>
      <c r="C13" s="14">
        <f>G12*K3/100/10</f>
        <v>78.97469567994395</v>
      </c>
      <c r="D13" s="21">
        <f t="shared" si="0"/>
        <v>78.97469567994395</v>
      </c>
      <c r="E13" s="18">
        <v>10</v>
      </c>
      <c r="F13" s="17">
        <f t="shared" si="1"/>
        <v>789.7469567994394</v>
      </c>
      <c r="G13" s="16">
        <f t="shared" si="2"/>
        <v>8687.216524793834</v>
      </c>
      <c r="I13" s="65"/>
      <c r="J13" s="65"/>
      <c r="K13" s="65"/>
      <c r="L13" s="65"/>
      <c r="M13" s="54"/>
      <c r="N13" s="54"/>
    </row>
    <row r="14" spans="2:14" ht="15.75">
      <c r="B14" s="11" t="s">
        <v>12</v>
      </c>
      <c r="C14" s="14">
        <f>G13*K3/100/10</f>
        <v>86.87216524793834</v>
      </c>
      <c r="D14" s="21">
        <f t="shared" si="0"/>
        <v>86.87216524793834</v>
      </c>
      <c r="E14" s="18">
        <v>10</v>
      </c>
      <c r="F14" s="17">
        <f t="shared" si="1"/>
        <v>868.7216524793835</v>
      </c>
      <c r="G14" s="16">
        <f t="shared" si="2"/>
        <v>9555.938177273218</v>
      </c>
      <c r="I14" s="55"/>
      <c r="J14" s="66"/>
      <c r="K14" s="55"/>
      <c r="L14" s="55"/>
      <c r="M14" s="55"/>
      <c r="N14" s="55"/>
    </row>
    <row r="15" spans="2:14" ht="15.75">
      <c r="B15" s="11" t="s">
        <v>13</v>
      </c>
      <c r="C15" s="14">
        <f>G14*K3/100/10</f>
        <v>95.55938177273217</v>
      </c>
      <c r="D15" s="21">
        <f t="shared" si="0"/>
        <v>95.55938177273217</v>
      </c>
      <c r="E15" s="18">
        <v>10</v>
      </c>
      <c r="F15" s="17">
        <f t="shared" si="1"/>
        <v>955.5938177273217</v>
      </c>
      <c r="G15" s="16">
        <f t="shared" si="2"/>
        <v>10511.53199500054</v>
      </c>
      <c r="I15" s="55"/>
      <c r="J15" s="55"/>
      <c r="K15" s="55"/>
      <c r="L15" s="55"/>
      <c r="M15" s="55"/>
      <c r="N15" s="55"/>
    </row>
    <row r="16" spans="2:7" ht="15.75">
      <c r="B16" s="11" t="s">
        <v>14</v>
      </c>
      <c r="C16" s="14">
        <f>G15*K3/100/10</f>
        <v>105.11531995000539</v>
      </c>
      <c r="D16" s="21">
        <f t="shared" si="0"/>
        <v>105.11531995000539</v>
      </c>
      <c r="E16" s="18">
        <v>10</v>
      </c>
      <c r="F16" s="17">
        <f t="shared" si="1"/>
        <v>1051.153199500054</v>
      </c>
      <c r="G16" s="16">
        <f t="shared" si="2"/>
        <v>11562.685194500593</v>
      </c>
    </row>
    <row r="17" spans="2:7" ht="15.75">
      <c r="B17" s="11" t="s">
        <v>15</v>
      </c>
      <c r="C17" s="14">
        <f>G16*K3/100/10</f>
        <v>115.62685194500594</v>
      </c>
      <c r="D17" s="21">
        <f t="shared" si="0"/>
        <v>115.62685194500594</v>
      </c>
      <c r="E17" s="18">
        <v>10</v>
      </c>
      <c r="F17" s="17">
        <f t="shared" si="1"/>
        <v>1156.2685194500593</v>
      </c>
      <c r="G17" s="16">
        <f t="shared" si="2"/>
        <v>12718.953713950652</v>
      </c>
    </row>
    <row r="18" spans="2:7" ht="15.75">
      <c r="B18" s="11" t="s">
        <v>16</v>
      </c>
      <c r="C18" s="14">
        <f>G17*K3/100/10</f>
        <v>127.18953713950653</v>
      </c>
      <c r="D18" s="21">
        <f t="shared" si="0"/>
        <v>127.18953713950653</v>
      </c>
      <c r="E18" s="18">
        <v>10</v>
      </c>
      <c r="F18" s="17">
        <f t="shared" si="1"/>
        <v>1271.8953713950652</v>
      </c>
      <c r="G18" s="16">
        <f t="shared" si="2"/>
        <v>13990.849085345717</v>
      </c>
    </row>
    <row r="19" spans="2:7" ht="15.75">
      <c r="B19" s="11" t="s">
        <v>17</v>
      </c>
      <c r="C19" s="14">
        <f>G18*K3/100/10</f>
        <v>139.90849085345718</v>
      </c>
      <c r="D19" s="21">
        <f t="shared" si="0"/>
        <v>139.90849085345718</v>
      </c>
      <c r="E19" s="18">
        <v>10</v>
      </c>
      <c r="F19" s="17">
        <f t="shared" si="1"/>
        <v>1399.0849085345717</v>
      </c>
      <c r="G19" s="16">
        <f t="shared" si="2"/>
        <v>15389.933993880288</v>
      </c>
    </row>
    <row r="20" spans="2:7" ht="15.75">
      <c r="B20" s="11" t="s">
        <v>18</v>
      </c>
      <c r="C20" s="14">
        <f>G19*K3/100/10</f>
        <v>153.89933993880288</v>
      </c>
      <c r="D20" s="21">
        <f t="shared" si="0"/>
        <v>153.89933993880288</v>
      </c>
      <c r="E20" s="18">
        <v>10</v>
      </c>
      <c r="F20" s="17">
        <f t="shared" si="1"/>
        <v>1538.9933993880288</v>
      </c>
      <c r="G20" s="16">
        <f t="shared" si="2"/>
        <v>16928.927393268317</v>
      </c>
    </row>
    <row r="21" spans="2:7" ht="15.75">
      <c r="B21" s="11" t="s">
        <v>19</v>
      </c>
      <c r="C21" s="14">
        <f>G20*K3/100/10</f>
        <v>169.28927393268316</v>
      </c>
      <c r="D21" s="21">
        <f t="shared" si="0"/>
        <v>169.28927393268316</v>
      </c>
      <c r="E21" s="18">
        <v>10</v>
      </c>
      <c r="F21" s="17">
        <f t="shared" si="1"/>
        <v>1692.8927393268316</v>
      </c>
      <c r="G21" s="16">
        <f t="shared" si="2"/>
        <v>18621.82013259515</v>
      </c>
    </row>
    <row r="22" spans="2:7" ht="15.75">
      <c r="B22" s="12" t="s">
        <v>20</v>
      </c>
      <c r="C22" s="14">
        <f>G21*K3/100/10</f>
        <v>186.2182013259515</v>
      </c>
      <c r="D22" s="21">
        <f t="shared" si="0"/>
        <v>186.2182013259515</v>
      </c>
      <c r="E22" s="18">
        <v>10</v>
      </c>
      <c r="F22" s="17">
        <f t="shared" si="1"/>
        <v>1862.1820132595149</v>
      </c>
      <c r="G22" s="16">
        <f t="shared" si="2"/>
        <v>20484.00214585466</v>
      </c>
    </row>
    <row r="23" spans="2:14" ht="15.75">
      <c r="B23" s="86" t="s">
        <v>28</v>
      </c>
      <c r="C23" s="87"/>
      <c r="D23" s="87"/>
      <c r="E23" s="87"/>
      <c r="F23" s="87"/>
      <c r="G23" s="28">
        <f>G22</f>
        <v>20484.00214585466</v>
      </c>
      <c r="H23" s="22"/>
      <c r="N23" s="20"/>
    </row>
    <row r="24" spans="2:8" ht="15.75">
      <c r="B24" s="88" t="s">
        <v>30</v>
      </c>
      <c r="C24" s="89"/>
      <c r="D24" s="89"/>
      <c r="E24" s="89"/>
      <c r="F24" s="90"/>
      <c r="G24" s="29">
        <f>G22-I3</f>
        <v>17439.18575044048</v>
      </c>
      <c r="H24" s="19"/>
    </row>
    <row r="25" spans="1:7" ht="21">
      <c r="A25" s="23"/>
      <c r="B25" s="91" t="s">
        <v>29</v>
      </c>
      <c r="C25" s="92"/>
      <c r="D25" s="92"/>
      <c r="E25" s="92"/>
      <c r="F25" s="92"/>
      <c r="G25" s="25">
        <f>I6*G24</f>
        <v>153464834.60387623</v>
      </c>
    </row>
    <row r="26" ht="15">
      <c r="G26" s="56"/>
    </row>
  </sheetData>
  <sheetProtection/>
  <mergeCells count="4">
    <mergeCell ref="B1:G1"/>
    <mergeCell ref="B23:F23"/>
    <mergeCell ref="B24:F24"/>
    <mergeCell ref="B25:F25"/>
  </mergeCells>
  <printOptions/>
  <pageMargins left="0.75" right="0.75" top="1" bottom="1" header="0.5" footer="0.5"/>
  <pageSetup orientation="landscape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0"/>
  </sheetPr>
  <dimension ref="A1:N26"/>
  <sheetViews>
    <sheetView showGridLines="0" zoomScale="84" zoomScaleNormal="84" zoomScalePageLayoutView="0" workbookViewId="0" topLeftCell="B1">
      <selection activeCell="N14" sqref="N14"/>
    </sheetView>
  </sheetViews>
  <sheetFormatPr defaultColWidth="9.140625" defaultRowHeight="15"/>
  <cols>
    <col min="1" max="1" width="4.28125" style="1" customWidth="1"/>
    <col min="2" max="2" width="6.00390625" style="1" customWidth="1"/>
    <col min="3" max="3" width="13.7109375" style="1" customWidth="1"/>
    <col min="4" max="4" width="12.140625" style="1" customWidth="1"/>
    <col min="5" max="5" width="5.7109375" style="1" customWidth="1"/>
    <col min="6" max="6" width="14.00390625" style="1" customWidth="1"/>
    <col min="7" max="7" width="31.7109375" style="1" customWidth="1"/>
    <col min="8" max="8" width="6.8515625" style="1" customWidth="1"/>
    <col min="9" max="9" width="28.00390625" style="1" bestFit="1" customWidth="1"/>
    <col min="10" max="10" width="6.28125" style="1" customWidth="1"/>
    <col min="11" max="11" width="28.00390625" style="1" bestFit="1" customWidth="1"/>
    <col min="12" max="12" width="9.140625" style="1" customWidth="1"/>
    <col min="13" max="13" width="11.140625" style="1" customWidth="1"/>
    <col min="14" max="14" width="15.7109375" style="1" customWidth="1"/>
    <col min="15" max="16384" width="9.140625" style="1" customWidth="1"/>
  </cols>
  <sheetData>
    <row r="1" spans="2:7" ht="23.25" customHeight="1">
      <c r="B1" s="84" t="s">
        <v>36</v>
      </c>
      <c r="C1" s="85"/>
      <c r="D1" s="85"/>
      <c r="E1" s="85"/>
      <c r="F1" s="85"/>
      <c r="G1" s="85"/>
    </row>
    <row r="2" spans="2:12" ht="26.25">
      <c r="B2" s="10" t="s">
        <v>27</v>
      </c>
      <c r="C2" s="8" t="s">
        <v>24</v>
      </c>
      <c r="D2" s="8" t="s">
        <v>22</v>
      </c>
      <c r="E2" s="8" t="s">
        <v>23</v>
      </c>
      <c r="F2" s="9" t="s">
        <v>21</v>
      </c>
      <c r="G2" s="13" t="s">
        <v>1</v>
      </c>
      <c r="I2" s="24" t="s">
        <v>43</v>
      </c>
      <c r="J2" s="2"/>
      <c r="K2" s="24" t="s">
        <v>26</v>
      </c>
      <c r="L2" s="3"/>
    </row>
    <row r="3" spans="2:12" ht="26.25">
      <c r="B3" s="11" t="s">
        <v>0</v>
      </c>
      <c r="C3" s="14">
        <f>I3*K3/100/10</f>
        <v>204.84002145854666</v>
      </c>
      <c r="D3" s="21">
        <f>C3*1</f>
        <v>204.84002145854666</v>
      </c>
      <c r="E3" s="18">
        <v>10</v>
      </c>
      <c r="F3" s="17">
        <f>D3*E3</f>
        <v>2048.4002145854665</v>
      </c>
      <c r="G3" s="15">
        <f>I3+F3</f>
        <v>22532.40236044013</v>
      </c>
      <c r="H3" s="4"/>
      <c r="I3" s="57">
        <f>'BULAN 4'!G23</f>
        <v>20484.00214585466</v>
      </c>
      <c r="J3" s="5"/>
      <c r="K3" s="27">
        <f>'BULAN 1'!K3</f>
        <v>10</v>
      </c>
      <c r="L3" s="3"/>
    </row>
    <row r="4" spans="2:7" ht="15.75">
      <c r="B4" s="11" t="s">
        <v>2</v>
      </c>
      <c r="C4" s="14">
        <f>G3*K3/100/10</f>
        <v>225.32402360440128</v>
      </c>
      <c r="D4" s="21">
        <f aca="true" t="shared" si="0" ref="D4:D22">C4*1</f>
        <v>225.32402360440128</v>
      </c>
      <c r="E4" s="18">
        <v>10</v>
      </c>
      <c r="F4" s="17">
        <f aca="true" t="shared" si="1" ref="F4:F22">D4*E4</f>
        <v>2253.240236044013</v>
      </c>
      <c r="G4" s="16">
        <f>G3+F4</f>
        <v>24785.642596484144</v>
      </c>
    </row>
    <row r="5" spans="2:9" ht="15.75">
      <c r="B5" s="11" t="s">
        <v>3</v>
      </c>
      <c r="C5" s="14">
        <f>G4*K3/100/10</f>
        <v>247.85642596484143</v>
      </c>
      <c r="D5" s="21">
        <f t="shared" si="0"/>
        <v>247.85642596484143</v>
      </c>
      <c r="E5" s="18">
        <v>10</v>
      </c>
      <c r="F5" s="17">
        <f t="shared" si="1"/>
        <v>2478.5642596484145</v>
      </c>
      <c r="G5" s="16">
        <f aca="true" t="shared" si="2" ref="G5:G22">G4+F5</f>
        <v>27264.206856132558</v>
      </c>
      <c r="H5" s="6"/>
      <c r="I5" s="7"/>
    </row>
    <row r="6" spans="2:11" ht="21">
      <c r="B6" s="11" t="s">
        <v>4</v>
      </c>
      <c r="C6" s="14">
        <f>G5*K3/100/10</f>
        <v>272.6420685613256</v>
      </c>
      <c r="D6" s="21">
        <f t="shared" si="0"/>
        <v>272.6420685613256</v>
      </c>
      <c r="E6" s="18">
        <v>10</v>
      </c>
      <c r="F6" s="17">
        <f t="shared" si="1"/>
        <v>2726.420685613256</v>
      </c>
      <c r="G6" s="16">
        <f t="shared" si="2"/>
        <v>29990.627541745813</v>
      </c>
      <c r="I6" s="26">
        <f>'BULAN 1'!I6</f>
        <v>8800</v>
      </c>
      <c r="K6" s="63">
        <f>I3*I6</f>
        <v>180259218.88352102</v>
      </c>
    </row>
    <row r="7" spans="2:7" ht="15.75">
      <c r="B7" s="11" t="s">
        <v>5</v>
      </c>
      <c r="C7" s="14">
        <f>G6*K3/100/10</f>
        <v>299.9062754174582</v>
      </c>
      <c r="D7" s="21">
        <f t="shared" si="0"/>
        <v>299.9062754174582</v>
      </c>
      <c r="E7" s="18">
        <v>10</v>
      </c>
      <c r="F7" s="17">
        <f t="shared" si="1"/>
        <v>2999.0627541745816</v>
      </c>
      <c r="G7" s="16">
        <f t="shared" si="2"/>
        <v>32989.690295920394</v>
      </c>
    </row>
    <row r="8" spans="2:14" ht="15.75">
      <c r="B8" s="11" t="s">
        <v>6</v>
      </c>
      <c r="C8" s="14">
        <f>G7*K3/100/10</f>
        <v>329.8969029592039</v>
      </c>
      <c r="D8" s="21">
        <f t="shared" si="0"/>
        <v>329.8969029592039</v>
      </c>
      <c r="E8" s="18">
        <v>10</v>
      </c>
      <c r="F8" s="17">
        <f t="shared" si="1"/>
        <v>3298.969029592039</v>
      </c>
      <c r="G8" s="16">
        <f t="shared" si="2"/>
        <v>36288.65932551243</v>
      </c>
      <c r="I8" s="64"/>
      <c r="J8" s="64"/>
      <c r="K8" s="64"/>
      <c r="L8" s="64"/>
      <c r="M8" s="64"/>
      <c r="N8" s="64"/>
    </row>
    <row r="9" spans="2:14" ht="15.75">
      <c r="B9" s="11" t="s">
        <v>7</v>
      </c>
      <c r="C9" s="14">
        <f>G8*K3/100/10</f>
        <v>362.8865932551243</v>
      </c>
      <c r="D9" s="21">
        <f t="shared" si="0"/>
        <v>362.8865932551243</v>
      </c>
      <c r="E9" s="18">
        <v>10</v>
      </c>
      <c r="F9" s="17">
        <f t="shared" si="1"/>
        <v>3628.865932551243</v>
      </c>
      <c r="G9" s="16">
        <f t="shared" si="2"/>
        <v>39917.52525806367</v>
      </c>
      <c r="I9" s="64"/>
      <c r="J9" s="64"/>
      <c r="K9" s="64"/>
      <c r="L9" s="64"/>
      <c r="M9" s="64"/>
      <c r="N9" s="64"/>
    </row>
    <row r="10" spans="2:14" ht="15.75">
      <c r="B10" s="11" t="s">
        <v>8</v>
      </c>
      <c r="C10" s="14">
        <f>G9*K3/100/10</f>
        <v>399.17525258063677</v>
      </c>
      <c r="D10" s="21">
        <f t="shared" si="0"/>
        <v>399.17525258063677</v>
      </c>
      <c r="E10" s="18">
        <v>10</v>
      </c>
      <c r="F10" s="17">
        <f t="shared" si="1"/>
        <v>3991.752525806368</v>
      </c>
      <c r="G10" s="16">
        <f t="shared" si="2"/>
        <v>43909.27778387004</v>
      </c>
      <c r="I10" s="64"/>
      <c r="J10" s="64"/>
      <c r="K10" s="64"/>
      <c r="L10" s="64"/>
      <c r="M10" s="64"/>
      <c r="N10" s="64"/>
    </row>
    <row r="11" spans="2:14" ht="15.75">
      <c r="B11" s="11" t="s">
        <v>9</v>
      </c>
      <c r="C11" s="14">
        <f>G10*K3/100/10</f>
        <v>439.0927778387005</v>
      </c>
      <c r="D11" s="21">
        <f t="shared" si="0"/>
        <v>439.0927778387005</v>
      </c>
      <c r="E11" s="18">
        <v>10</v>
      </c>
      <c r="F11" s="17">
        <f t="shared" si="1"/>
        <v>4390.927778387005</v>
      </c>
      <c r="G11" s="16">
        <f t="shared" si="2"/>
        <v>48300.20556225705</v>
      </c>
      <c r="I11" s="64"/>
      <c r="J11" s="64"/>
      <c r="K11" s="64"/>
      <c r="L11" s="64"/>
      <c r="M11" s="64"/>
      <c r="N11" s="64"/>
    </row>
    <row r="12" spans="2:14" ht="15.75">
      <c r="B12" s="11" t="s">
        <v>10</v>
      </c>
      <c r="C12" s="14">
        <f>G11*K3/100/10</f>
        <v>483.0020556225704</v>
      </c>
      <c r="D12" s="21">
        <f t="shared" si="0"/>
        <v>483.0020556225704</v>
      </c>
      <c r="E12" s="18">
        <v>10</v>
      </c>
      <c r="F12" s="17">
        <f t="shared" si="1"/>
        <v>4830.020556225704</v>
      </c>
      <c r="G12" s="16">
        <f t="shared" si="2"/>
        <v>53130.22611848275</v>
      </c>
      <c r="I12" s="53"/>
      <c r="J12" s="53"/>
      <c r="K12" s="53"/>
      <c r="L12" s="53"/>
      <c r="M12" s="53"/>
      <c r="N12" s="53"/>
    </row>
    <row r="13" spans="2:14" ht="18.75">
      <c r="B13" s="11" t="s">
        <v>11</v>
      </c>
      <c r="C13" s="14">
        <f>G12*K3/100/10</f>
        <v>531.3022611848276</v>
      </c>
      <c r="D13" s="21">
        <f t="shared" si="0"/>
        <v>531.3022611848276</v>
      </c>
      <c r="E13" s="18">
        <v>10</v>
      </c>
      <c r="F13" s="17">
        <f t="shared" si="1"/>
        <v>5313.022611848275</v>
      </c>
      <c r="G13" s="16">
        <f t="shared" si="2"/>
        <v>58443.248730331026</v>
      </c>
      <c r="I13" s="65"/>
      <c r="J13" s="65"/>
      <c r="K13" s="65"/>
      <c r="L13" s="65"/>
      <c r="M13" s="54"/>
      <c r="N13" s="54"/>
    </row>
    <row r="14" spans="2:14" ht="15.75">
      <c r="B14" s="11" t="s">
        <v>12</v>
      </c>
      <c r="C14" s="14">
        <f>G13*K3/100/10</f>
        <v>584.4324873033104</v>
      </c>
      <c r="D14" s="21">
        <f t="shared" si="0"/>
        <v>584.4324873033104</v>
      </c>
      <c r="E14" s="18">
        <v>10</v>
      </c>
      <c r="F14" s="17">
        <f t="shared" si="1"/>
        <v>5844.324873033103</v>
      </c>
      <c r="G14" s="16">
        <f t="shared" si="2"/>
        <v>64287.57360336413</v>
      </c>
      <c r="I14" s="55"/>
      <c r="J14" s="66"/>
      <c r="K14" s="55"/>
      <c r="L14" s="55"/>
      <c r="M14" s="55"/>
      <c r="N14" s="55"/>
    </row>
    <row r="15" spans="2:14" ht="15.75">
      <c r="B15" s="11" t="s">
        <v>13</v>
      </c>
      <c r="C15" s="14">
        <f>G14*K3/100/10</f>
        <v>642.8757360336413</v>
      </c>
      <c r="D15" s="21">
        <f t="shared" si="0"/>
        <v>642.8757360336413</v>
      </c>
      <c r="E15" s="18">
        <v>10</v>
      </c>
      <c r="F15" s="17">
        <f t="shared" si="1"/>
        <v>6428.757360336413</v>
      </c>
      <c r="G15" s="16">
        <f t="shared" si="2"/>
        <v>70716.33096370054</v>
      </c>
      <c r="I15" s="55"/>
      <c r="J15" s="55"/>
      <c r="K15" s="55"/>
      <c r="L15" s="55"/>
      <c r="M15" s="55"/>
      <c r="N15" s="55"/>
    </row>
    <row r="16" spans="2:7" ht="15.75">
      <c r="B16" s="11" t="s">
        <v>14</v>
      </c>
      <c r="C16" s="14">
        <f>G15*K3/100/10</f>
        <v>707.1633096370055</v>
      </c>
      <c r="D16" s="21">
        <f t="shared" si="0"/>
        <v>707.1633096370055</v>
      </c>
      <c r="E16" s="18">
        <v>10</v>
      </c>
      <c r="F16" s="17">
        <f t="shared" si="1"/>
        <v>7071.633096370055</v>
      </c>
      <c r="G16" s="16">
        <f t="shared" si="2"/>
        <v>77787.9640600706</v>
      </c>
    </row>
    <row r="17" spans="2:7" ht="15.75">
      <c r="B17" s="11" t="s">
        <v>15</v>
      </c>
      <c r="C17" s="14">
        <f>G16*K3/100/10</f>
        <v>777.879640600706</v>
      </c>
      <c r="D17" s="21">
        <f t="shared" si="0"/>
        <v>777.879640600706</v>
      </c>
      <c r="E17" s="18">
        <v>10</v>
      </c>
      <c r="F17" s="17">
        <f t="shared" si="1"/>
        <v>7778.79640600706</v>
      </c>
      <c r="G17" s="16">
        <f t="shared" si="2"/>
        <v>85566.76046607767</v>
      </c>
    </row>
    <row r="18" spans="2:7" ht="15.75">
      <c r="B18" s="11" t="s">
        <v>16</v>
      </c>
      <c r="C18" s="14">
        <f>G17*K3/100/10</f>
        <v>855.6676046607766</v>
      </c>
      <c r="D18" s="21">
        <f t="shared" si="0"/>
        <v>855.6676046607766</v>
      </c>
      <c r="E18" s="18">
        <v>10</v>
      </c>
      <c r="F18" s="17">
        <f t="shared" si="1"/>
        <v>8556.676046607767</v>
      </c>
      <c r="G18" s="16">
        <f t="shared" si="2"/>
        <v>94123.43651268544</v>
      </c>
    </row>
    <row r="19" spans="2:7" ht="15.75">
      <c r="B19" s="11" t="s">
        <v>17</v>
      </c>
      <c r="C19" s="14">
        <f>G18*K3/100/10</f>
        <v>941.2343651268544</v>
      </c>
      <c r="D19" s="21">
        <f t="shared" si="0"/>
        <v>941.2343651268544</v>
      </c>
      <c r="E19" s="18">
        <v>10</v>
      </c>
      <c r="F19" s="17">
        <f t="shared" si="1"/>
        <v>9412.343651268544</v>
      </c>
      <c r="G19" s="16">
        <f t="shared" si="2"/>
        <v>103535.78016395398</v>
      </c>
    </row>
    <row r="20" spans="2:7" ht="15.75">
      <c r="B20" s="11" t="s">
        <v>18</v>
      </c>
      <c r="C20" s="14">
        <f>G19*K3/100/10</f>
        <v>1035.35780163954</v>
      </c>
      <c r="D20" s="21">
        <f t="shared" si="0"/>
        <v>1035.35780163954</v>
      </c>
      <c r="E20" s="18">
        <v>10</v>
      </c>
      <c r="F20" s="17">
        <f t="shared" si="1"/>
        <v>10353.5780163954</v>
      </c>
      <c r="G20" s="16">
        <f t="shared" si="2"/>
        <v>113889.35818034939</v>
      </c>
    </row>
    <row r="21" spans="2:7" ht="15.75">
      <c r="B21" s="11" t="s">
        <v>19</v>
      </c>
      <c r="C21" s="14">
        <f>G20*K3/100/10</f>
        <v>1138.8935818034938</v>
      </c>
      <c r="D21" s="21">
        <f t="shared" si="0"/>
        <v>1138.8935818034938</v>
      </c>
      <c r="E21" s="18">
        <v>10</v>
      </c>
      <c r="F21" s="17">
        <f t="shared" si="1"/>
        <v>11388.935818034937</v>
      </c>
      <c r="G21" s="16">
        <f t="shared" si="2"/>
        <v>125278.29399838432</v>
      </c>
    </row>
    <row r="22" spans="2:7" ht="15.75">
      <c r="B22" s="12" t="s">
        <v>20</v>
      </c>
      <c r="C22" s="14">
        <f>G21*K3/100/10</f>
        <v>1252.7829399838433</v>
      </c>
      <c r="D22" s="21">
        <f t="shared" si="0"/>
        <v>1252.7829399838433</v>
      </c>
      <c r="E22" s="18">
        <v>10</v>
      </c>
      <c r="F22" s="17">
        <f t="shared" si="1"/>
        <v>12527.829399838432</v>
      </c>
      <c r="G22" s="16">
        <f t="shared" si="2"/>
        <v>137806.12339822276</v>
      </c>
    </row>
    <row r="23" spans="2:14" ht="15.75">
      <c r="B23" s="86" t="s">
        <v>28</v>
      </c>
      <c r="C23" s="87"/>
      <c r="D23" s="87"/>
      <c r="E23" s="87"/>
      <c r="F23" s="87"/>
      <c r="G23" s="28">
        <f>G22</f>
        <v>137806.12339822276</v>
      </c>
      <c r="H23" s="22"/>
      <c r="N23" s="20"/>
    </row>
    <row r="24" spans="2:8" ht="15.75">
      <c r="B24" s="88" t="s">
        <v>30</v>
      </c>
      <c r="C24" s="89"/>
      <c r="D24" s="89"/>
      <c r="E24" s="89"/>
      <c r="F24" s="90"/>
      <c r="G24" s="29">
        <f>G22-I3</f>
        <v>117322.12125236809</v>
      </c>
      <c r="H24" s="19"/>
    </row>
    <row r="25" spans="1:7" ht="21">
      <c r="A25" s="23"/>
      <c r="B25" s="91" t="s">
        <v>29</v>
      </c>
      <c r="C25" s="92"/>
      <c r="D25" s="92"/>
      <c r="E25" s="92"/>
      <c r="F25" s="92"/>
      <c r="G25" s="25">
        <f>I6*G24</f>
        <v>1032434667.0208392</v>
      </c>
    </row>
    <row r="26" ht="15">
      <c r="G26" s="56"/>
    </row>
  </sheetData>
  <sheetProtection/>
  <mergeCells count="4">
    <mergeCell ref="B1:G1"/>
    <mergeCell ref="B23:F23"/>
    <mergeCell ref="B24:F24"/>
    <mergeCell ref="B25:F25"/>
  </mergeCells>
  <printOptions/>
  <pageMargins left="0.75" right="0.75" top="1" bottom="1" header="0.5" footer="0.5"/>
  <pageSetup orientation="landscape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N26"/>
  <sheetViews>
    <sheetView showGridLines="0" zoomScale="84" zoomScaleNormal="84" zoomScalePageLayoutView="0" workbookViewId="0" topLeftCell="C1">
      <selection activeCell="N10" sqref="N10"/>
    </sheetView>
  </sheetViews>
  <sheetFormatPr defaultColWidth="9.140625" defaultRowHeight="15"/>
  <cols>
    <col min="1" max="1" width="4.28125" style="1" customWidth="1"/>
    <col min="2" max="2" width="6.00390625" style="1" customWidth="1"/>
    <col min="3" max="3" width="13.7109375" style="1" customWidth="1"/>
    <col min="4" max="4" width="12.140625" style="1" customWidth="1"/>
    <col min="5" max="5" width="5.7109375" style="1" customWidth="1"/>
    <col min="6" max="6" width="14.00390625" style="1" customWidth="1"/>
    <col min="7" max="7" width="31.7109375" style="1" customWidth="1"/>
    <col min="8" max="8" width="7.7109375" style="1" customWidth="1"/>
    <col min="9" max="9" width="28.00390625" style="1" bestFit="1" customWidth="1"/>
    <col min="10" max="10" width="6.00390625" style="1" customWidth="1"/>
    <col min="11" max="11" width="28.00390625" style="1" bestFit="1" customWidth="1"/>
    <col min="12" max="12" width="9.140625" style="1" customWidth="1"/>
    <col min="13" max="13" width="11.140625" style="1" customWidth="1"/>
    <col min="14" max="14" width="15.7109375" style="1" customWidth="1"/>
    <col min="15" max="16384" width="9.140625" style="1" customWidth="1"/>
  </cols>
  <sheetData>
    <row r="1" spans="2:7" ht="23.25" customHeight="1">
      <c r="B1" s="84" t="s">
        <v>36</v>
      </c>
      <c r="C1" s="85"/>
      <c r="D1" s="85"/>
      <c r="E1" s="85"/>
      <c r="F1" s="85"/>
      <c r="G1" s="85"/>
    </row>
    <row r="2" spans="2:12" ht="26.25">
      <c r="B2" s="10" t="s">
        <v>27</v>
      </c>
      <c r="C2" s="8" t="s">
        <v>24</v>
      </c>
      <c r="D2" s="8" t="s">
        <v>22</v>
      </c>
      <c r="E2" s="8" t="s">
        <v>23</v>
      </c>
      <c r="F2" s="9" t="s">
        <v>21</v>
      </c>
      <c r="G2" s="13" t="s">
        <v>1</v>
      </c>
      <c r="I2" s="24" t="s">
        <v>44</v>
      </c>
      <c r="J2" s="2"/>
      <c r="K2" s="24" t="s">
        <v>26</v>
      </c>
      <c r="L2" s="3"/>
    </row>
    <row r="3" spans="2:12" ht="26.25">
      <c r="B3" s="11" t="s">
        <v>0</v>
      </c>
      <c r="C3" s="14">
        <f>I3*K3/100/10</f>
        <v>1378.0612339822276</v>
      </c>
      <c r="D3" s="21">
        <f>C3*1</f>
        <v>1378.0612339822276</v>
      </c>
      <c r="E3" s="18">
        <v>10</v>
      </c>
      <c r="F3" s="17">
        <f>D3*E3</f>
        <v>13780.612339822275</v>
      </c>
      <c r="G3" s="15">
        <f>I3+F3</f>
        <v>151586.73573804504</v>
      </c>
      <c r="H3" s="4"/>
      <c r="I3" s="57">
        <f>'BULAN 5'!G23</f>
        <v>137806.12339822276</v>
      </c>
      <c r="J3" s="5"/>
      <c r="K3" s="27">
        <f>'BULAN 1'!K3</f>
        <v>10</v>
      </c>
      <c r="L3" s="3"/>
    </row>
    <row r="4" spans="2:7" ht="15.75">
      <c r="B4" s="11" t="s">
        <v>2</v>
      </c>
      <c r="C4" s="14">
        <f>G3*K3/100/10</f>
        <v>1515.8673573804504</v>
      </c>
      <c r="D4" s="21">
        <f aca="true" t="shared" si="0" ref="D4:D22">C4*1</f>
        <v>1515.8673573804504</v>
      </c>
      <c r="E4" s="18">
        <v>10</v>
      </c>
      <c r="F4" s="17">
        <f aca="true" t="shared" si="1" ref="F4:F22">D4*E4</f>
        <v>15158.673573804503</v>
      </c>
      <c r="G4" s="16">
        <f>G3+F4</f>
        <v>166745.40931184954</v>
      </c>
    </row>
    <row r="5" spans="2:9" ht="15.75">
      <c r="B5" s="11" t="s">
        <v>3</v>
      </c>
      <c r="C5" s="14">
        <f>G4*K3/100/10</f>
        <v>1667.4540931184954</v>
      </c>
      <c r="D5" s="21">
        <f t="shared" si="0"/>
        <v>1667.4540931184954</v>
      </c>
      <c r="E5" s="18">
        <v>10</v>
      </c>
      <c r="F5" s="17">
        <f t="shared" si="1"/>
        <v>16674.540931184954</v>
      </c>
      <c r="G5" s="16">
        <f aca="true" t="shared" si="2" ref="G5:G22">G4+F5</f>
        <v>183419.9502430345</v>
      </c>
      <c r="H5" s="6"/>
      <c r="I5" s="7"/>
    </row>
    <row r="6" spans="2:11" ht="21">
      <c r="B6" s="11" t="s">
        <v>4</v>
      </c>
      <c r="C6" s="14">
        <f>G5*K3/100/10</f>
        <v>1834.199502430345</v>
      </c>
      <c r="D6" s="21">
        <f t="shared" si="0"/>
        <v>1834.199502430345</v>
      </c>
      <c r="E6" s="18">
        <v>10</v>
      </c>
      <c r="F6" s="17">
        <f t="shared" si="1"/>
        <v>18341.99502430345</v>
      </c>
      <c r="G6" s="16">
        <f t="shared" si="2"/>
        <v>201761.94526733793</v>
      </c>
      <c r="I6" s="26">
        <f>'BULAN 1'!I6</f>
        <v>8800</v>
      </c>
      <c r="K6" s="63">
        <f>I3*I6</f>
        <v>1212693885.9043603</v>
      </c>
    </row>
    <row r="7" spans="2:7" ht="15.75">
      <c r="B7" s="11" t="s">
        <v>5</v>
      </c>
      <c r="C7" s="14">
        <f>G6*K3/100/10</f>
        <v>2017.6194526733793</v>
      </c>
      <c r="D7" s="21">
        <f t="shared" si="0"/>
        <v>2017.6194526733793</v>
      </c>
      <c r="E7" s="18">
        <v>10</v>
      </c>
      <c r="F7" s="17">
        <f t="shared" si="1"/>
        <v>20176.194526733794</v>
      </c>
      <c r="G7" s="16">
        <f t="shared" si="2"/>
        <v>221938.13979407173</v>
      </c>
    </row>
    <row r="8" spans="2:14" ht="15.75">
      <c r="B8" s="11" t="s">
        <v>6</v>
      </c>
      <c r="C8" s="14">
        <f>G7*K3/100/10</f>
        <v>2219.3813979407173</v>
      </c>
      <c r="D8" s="21">
        <f t="shared" si="0"/>
        <v>2219.3813979407173</v>
      </c>
      <c r="E8" s="18">
        <v>10</v>
      </c>
      <c r="F8" s="17">
        <f t="shared" si="1"/>
        <v>22193.813979407172</v>
      </c>
      <c r="G8" s="16">
        <f t="shared" si="2"/>
        <v>244131.9537734789</v>
      </c>
      <c r="I8" s="64"/>
      <c r="J8" s="64"/>
      <c r="K8" s="64"/>
      <c r="L8" s="64"/>
      <c r="M8" s="64"/>
      <c r="N8" s="64"/>
    </row>
    <row r="9" spans="2:14" ht="15.75">
      <c r="B9" s="11" t="s">
        <v>7</v>
      </c>
      <c r="C9" s="14">
        <f>G8*K3/100/10</f>
        <v>2441.319537734789</v>
      </c>
      <c r="D9" s="21">
        <f t="shared" si="0"/>
        <v>2441.319537734789</v>
      </c>
      <c r="E9" s="18">
        <v>10</v>
      </c>
      <c r="F9" s="17">
        <f t="shared" si="1"/>
        <v>24413.19537734789</v>
      </c>
      <c r="G9" s="16">
        <f t="shared" si="2"/>
        <v>268545.1491508268</v>
      </c>
      <c r="I9" s="64"/>
      <c r="J9" s="64"/>
      <c r="K9" s="64"/>
      <c r="L9" s="64"/>
      <c r="M9" s="64"/>
      <c r="N9" s="64"/>
    </row>
    <row r="10" spans="2:14" ht="15.75">
      <c r="B10" s="11" t="s">
        <v>8</v>
      </c>
      <c r="C10" s="14">
        <f>G9*K3/100/10</f>
        <v>2685.4514915082677</v>
      </c>
      <c r="D10" s="21">
        <f t="shared" si="0"/>
        <v>2685.4514915082677</v>
      </c>
      <c r="E10" s="18">
        <v>10</v>
      </c>
      <c r="F10" s="17">
        <f t="shared" si="1"/>
        <v>26854.514915082676</v>
      </c>
      <c r="G10" s="16">
        <f t="shared" si="2"/>
        <v>295399.66406590946</v>
      </c>
      <c r="I10" s="64"/>
      <c r="J10" s="64"/>
      <c r="K10" s="64"/>
      <c r="L10" s="64"/>
      <c r="M10" s="64"/>
      <c r="N10" s="64"/>
    </row>
    <row r="11" spans="2:14" ht="15.75">
      <c r="B11" s="11" t="s">
        <v>9</v>
      </c>
      <c r="C11" s="14">
        <f>G10*K3/100/10</f>
        <v>2953.9966406590947</v>
      </c>
      <c r="D11" s="21">
        <f t="shared" si="0"/>
        <v>2953.9966406590947</v>
      </c>
      <c r="E11" s="18">
        <v>10</v>
      </c>
      <c r="F11" s="17">
        <f t="shared" si="1"/>
        <v>29539.966406590946</v>
      </c>
      <c r="G11" s="16">
        <f t="shared" si="2"/>
        <v>324939.6304725004</v>
      </c>
      <c r="I11" s="64"/>
      <c r="J11" s="64"/>
      <c r="K11" s="64"/>
      <c r="L11" s="64"/>
      <c r="M11" s="64"/>
      <c r="N11" s="64"/>
    </row>
    <row r="12" spans="2:14" ht="15.75">
      <c r="B12" s="11" t="s">
        <v>10</v>
      </c>
      <c r="C12" s="14">
        <f>G11*K3/100/10</f>
        <v>3249.396304725004</v>
      </c>
      <c r="D12" s="21">
        <f t="shared" si="0"/>
        <v>3249.396304725004</v>
      </c>
      <c r="E12" s="18">
        <v>10</v>
      </c>
      <c r="F12" s="17">
        <f t="shared" si="1"/>
        <v>32493.96304725004</v>
      </c>
      <c r="G12" s="16">
        <f t="shared" si="2"/>
        <v>357433.59351975046</v>
      </c>
      <c r="I12" s="53"/>
      <c r="J12" s="53"/>
      <c r="K12" s="53"/>
      <c r="L12" s="53"/>
      <c r="M12" s="53"/>
      <c r="N12" s="53"/>
    </row>
    <row r="13" spans="2:14" ht="18.75">
      <c r="B13" s="11" t="s">
        <v>11</v>
      </c>
      <c r="C13" s="14">
        <f>G12*K3/100/10</f>
        <v>3574.335935197505</v>
      </c>
      <c r="D13" s="21">
        <f t="shared" si="0"/>
        <v>3574.335935197505</v>
      </c>
      <c r="E13" s="18">
        <v>10</v>
      </c>
      <c r="F13" s="17">
        <f t="shared" si="1"/>
        <v>35743.35935197505</v>
      </c>
      <c r="G13" s="16">
        <f t="shared" si="2"/>
        <v>393176.9528717255</v>
      </c>
      <c r="I13" s="65"/>
      <c r="J13" s="65"/>
      <c r="K13" s="65"/>
      <c r="L13" s="65"/>
      <c r="M13" s="54"/>
      <c r="N13" s="54"/>
    </row>
    <row r="14" spans="2:14" ht="15.75">
      <c r="B14" s="11" t="s">
        <v>12</v>
      </c>
      <c r="C14" s="14">
        <f>G13*K3/100/10</f>
        <v>3931.7695287172546</v>
      </c>
      <c r="D14" s="21">
        <f t="shared" si="0"/>
        <v>3931.7695287172546</v>
      </c>
      <c r="E14" s="18">
        <v>10</v>
      </c>
      <c r="F14" s="17">
        <f t="shared" si="1"/>
        <v>39317.695287172544</v>
      </c>
      <c r="G14" s="16">
        <f t="shared" si="2"/>
        <v>432494.64815889805</v>
      </c>
      <c r="I14" s="55"/>
      <c r="J14" s="66"/>
      <c r="K14" s="55"/>
      <c r="L14" s="55"/>
      <c r="M14" s="55"/>
      <c r="N14" s="55"/>
    </row>
    <row r="15" spans="2:14" ht="15.75">
      <c r="B15" s="11" t="s">
        <v>13</v>
      </c>
      <c r="C15" s="14">
        <f>G14*K3/100/10</f>
        <v>4324.9464815889805</v>
      </c>
      <c r="D15" s="21">
        <f t="shared" si="0"/>
        <v>4324.9464815889805</v>
      </c>
      <c r="E15" s="18">
        <v>10</v>
      </c>
      <c r="F15" s="17">
        <f t="shared" si="1"/>
        <v>43249.464815889805</v>
      </c>
      <c r="G15" s="16">
        <f t="shared" si="2"/>
        <v>475744.11297478783</v>
      </c>
      <c r="I15" s="55"/>
      <c r="J15" s="55"/>
      <c r="K15" s="55"/>
      <c r="L15" s="55"/>
      <c r="M15" s="55"/>
      <c r="N15" s="55"/>
    </row>
    <row r="16" spans="2:7" ht="15.75">
      <c r="B16" s="11" t="s">
        <v>14</v>
      </c>
      <c r="C16" s="14">
        <f>G15*K3/100/10</f>
        <v>4757.441129747878</v>
      </c>
      <c r="D16" s="21">
        <f t="shared" si="0"/>
        <v>4757.441129747878</v>
      </c>
      <c r="E16" s="18">
        <v>10</v>
      </c>
      <c r="F16" s="17">
        <f t="shared" si="1"/>
        <v>47574.411297478786</v>
      </c>
      <c r="G16" s="16">
        <f t="shared" si="2"/>
        <v>523318.5242722666</v>
      </c>
    </row>
    <row r="17" spans="2:7" ht="15.75">
      <c r="B17" s="11" t="s">
        <v>15</v>
      </c>
      <c r="C17" s="14">
        <f>G16*K3/100/10</f>
        <v>5233.185242722666</v>
      </c>
      <c r="D17" s="21">
        <f t="shared" si="0"/>
        <v>5233.185242722666</v>
      </c>
      <c r="E17" s="18">
        <v>10</v>
      </c>
      <c r="F17" s="17">
        <f t="shared" si="1"/>
        <v>52331.85242722666</v>
      </c>
      <c r="G17" s="16">
        <f t="shared" si="2"/>
        <v>575650.3766994933</v>
      </c>
    </row>
    <row r="18" spans="2:7" ht="15.75">
      <c r="B18" s="11" t="s">
        <v>16</v>
      </c>
      <c r="C18" s="14">
        <f>G17*K3/100/10</f>
        <v>5756.503766994932</v>
      </c>
      <c r="D18" s="21">
        <f t="shared" si="0"/>
        <v>5756.503766994932</v>
      </c>
      <c r="E18" s="18">
        <v>10</v>
      </c>
      <c r="F18" s="17">
        <f t="shared" si="1"/>
        <v>57565.03766994932</v>
      </c>
      <c r="G18" s="16">
        <f t="shared" si="2"/>
        <v>633215.4143694426</v>
      </c>
    </row>
    <row r="19" spans="2:7" ht="15.75">
      <c r="B19" s="11" t="s">
        <v>17</v>
      </c>
      <c r="C19" s="14">
        <f>G18*K3/100/10</f>
        <v>6332.154143694426</v>
      </c>
      <c r="D19" s="21">
        <f t="shared" si="0"/>
        <v>6332.154143694426</v>
      </c>
      <c r="E19" s="18">
        <v>10</v>
      </c>
      <c r="F19" s="17">
        <f t="shared" si="1"/>
        <v>63321.54143694426</v>
      </c>
      <c r="G19" s="16">
        <f t="shared" si="2"/>
        <v>696536.9558063869</v>
      </c>
    </row>
    <row r="20" spans="2:7" ht="15.75">
      <c r="B20" s="11" t="s">
        <v>18</v>
      </c>
      <c r="C20" s="14">
        <f>G19*K3/100/10</f>
        <v>6965.369558063869</v>
      </c>
      <c r="D20" s="21">
        <f t="shared" si="0"/>
        <v>6965.369558063869</v>
      </c>
      <c r="E20" s="18">
        <v>10</v>
      </c>
      <c r="F20" s="17">
        <f t="shared" si="1"/>
        <v>69653.69558063868</v>
      </c>
      <c r="G20" s="16">
        <f t="shared" si="2"/>
        <v>766190.6513870256</v>
      </c>
    </row>
    <row r="21" spans="2:7" ht="15.75">
      <c r="B21" s="11" t="s">
        <v>19</v>
      </c>
      <c r="C21" s="14">
        <f>G20*K3/100/10</f>
        <v>7661.906513870255</v>
      </c>
      <c r="D21" s="21">
        <f t="shared" si="0"/>
        <v>7661.906513870255</v>
      </c>
      <c r="E21" s="18">
        <v>10</v>
      </c>
      <c r="F21" s="17">
        <f t="shared" si="1"/>
        <v>76619.06513870256</v>
      </c>
      <c r="G21" s="16">
        <f t="shared" si="2"/>
        <v>842809.7165257281</v>
      </c>
    </row>
    <row r="22" spans="2:7" ht="15.75">
      <c r="B22" s="12" t="s">
        <v>20</v>
      </c>
      <c r="C22" s="14">
        <f>G21*K3/100/10</f>
        <v>8428.09716525728</v>
      </c>
      <c r="D22" s="21">
        <f t="shared" si="0"/>
        <v>8428.09716525728</v>
      </c>
      <c r="E22" s="18">
        <v>10</v>
      </c>
      <c r="F22" s="17">
        <f t="shared" si="1"/>
        <v>84280.9716525728</v>
      </c>
      <c r="G22" s="16">
        <f t="shared" si="2"/>
        <v>927090.6881783009</v>
      </c>
    </row>
    <row r="23" spans="2:14" ht="15.75">
      <c r="B23" s="86" t="s">
        <v>28</v>
      </c>
      <c r="C23" s="87"/>
      <c r="D23" s="87"/>
      <c r="E23" s="87"/>
      <c r="F23" s="87"/>
      <c r="G23" s="28">
        <f>G22</f>
        <v>927090.6881783009</v>
      </c>
      <c r="H23" s="22"/>
      <c r="N23" s="20"/>
    </row>
    <row r="24" spans="2:8" ht="15.75">
      <c r="B24" s="88" t="s">
        <v>30</v>
      </c>
      <c r="C24" s="89"/>
      <c r="D24" s="89"/>
      <c r="E24" s="89"/>
      <c r="F24" s="90"/>
      <c r="G24" s="29">
        <f>G22-I3</f>
        <v>789284.5647800781</v>
      </c>
      <c r="H24" s="19"/>
    </row>
    <row r="25" spans="1:7" ht="21">
      <c r="A25" s="23"/>
      <c r="B25" s="91" t="s">
        <v>29</v>
      </c>
      <c r="C25" s="92"/>
      <c r="D25" s="92"/>
      <c r="E25" s="92"/>
      <c r="F25" s="92"/>
      <c r="G25" s="25">
        <f>I6*G24</f>
        <v>6945704170.064688</v>
      </c>
    </row>
    <row r="26" ht="15">
      <c r="G26" s="56"/>
    </row>
  </sheetData>
  <sheetProtection/>
  <mergeCells count="4">
    <mergeCell ref="B1:G1"/>
    <mergeCell ref="B23:F23"/>
    <mergeCell ref="B24:F24"/>
    <mergeCell ref="B25:F25"/>
  </mergeCells>
  <printOptions/>
  <pageMargins left="0.75" right="0.75" top="1" bottom="1" header="0.5" footer="0.5"/>
  <pageSetup orientation="landscape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8"/>
  </sheetPr>
  <dimension ref="A1:N26"/>
  <sheetViews>
    <sheetView showGridLines="0" zoomScale="84" zoomScaleNormal="84" zoomScalePageLayoutView="0" workbookViewId="0" topLeftCell="B1">
      <selection activeCell="N10" sqref="N10"/>
    </sheetView>
  </sheetViews>
  <sheetFormatPr defaultColWidth="9.140625" defaultRowHeight="15"/>
  <cols>
    <col min="1" max="1" width="4.28125" style="1" customWidth="1"/>
    <col min="2" max="2" width="6.00390625" style="1" customWidth="1"/>
    <col min="3" max="3" width="13.7109375" style="1" customWidth="1"/>
    <col min="4" max="4" width="12.140625" style="1" customWidth="1"/>
    <col min="5" max="5" width="5.7109375" style="1" customWidth="1"/>
    <col min="6" max="6" width="14.00390625" style="1" customWidth="1"/>
    <col min="7" max="7" width="31.7109375" style="1" customWidth="1"/>
    <col min="8" max="8" width="7.421875" style="1" customWidth="1"/>
    <col min="9" max="9" width="28.00390625" style="1" bestFit="1" customWidth="1"/>
    <col min="10" max="10" width="5.7109375" style="1" customWidth="1"/>
    <col min="11" max="11" width="29.57421875" style="1" bestFit="1" customWidth="1"/>
    <col min="12" max="12" width="9.140625" style="1" customWidth="1"/>
    <col min="13" max="13" width="11.140625" style="1" customWidth="1"/>
    <col min="14" max="14" width="15.7109375" style="1" customWidth="1"/>
    <col min="15" max="16384" width="9.140625" style="1" customWidth="1"/>
  </cols>
  <sheetData>
    <row r="1" spans="2:7" ht="23.25" customHeight="1">
      <c r="B1" s="84" t="s">
        <v>36</v>
      </c>
      <c r="C1" s="85"/>
      <c r="D1" s="85"/>
      <c r="E1" s="85"/>
      <c r="F1" s="85"/>
      <c r="G1" s="85"/>
    </row>
    <row r="2" spans="2:12" ht="26.25">
      <c r="B2" s="10" t="s">
        <v>27</v>
      </c>
      <c r="C2" s="8" t="s">
        <v>24</v>
      </c>
      <c r="D2" s="8" t="s">
        <v>22</v>
      </c>
      <c r="E2" s="8" t="s">
        <v>23</v>
      </c>
      <c r="F2" s="9" t="s">
        <v>21</v>
      </c>
      <c r="G2" s="13" t="s">
        <v>1</v>
      </c>
      <c r="I2" s="24" t="s">
        <v>45</v>
      </c>
      <c r="J2" s="2"/>
      <c r="K2" s="24" t="s">
        <v>26</v>
      </c>
      <c r="L2" s="3"/>
    </row>
    <row r="3" spans="2:12" ht="26.25">
      <c r="B3" s="11" t="s">
        <v>0</v>
      </c>
      <c r="C3" s="14">
        <f>I3*K3/100/10</f>
        <v>9270.906881783008</v>
      </c>
      <c r="D3" s="21">
        <f>C3*1</f>
        <v>9270.906881783008</v>
      </c>
      <c r="E3" s="18">
        <v>10</v>
      </c>
      <c r="F3" s="17">
        <f>D3*E3</f>
        <v>92709.06881783009</v>
      </c>
      <c r="G3" s="15">
        <f>I3+F3</f>
        <v>1019799.7569961309</v>
      </c>
      <c r="H3" s="4"/>
      <c r="I3" s="57">
        <f>'BULAN 6'!G23</f>
        <v>927090.6881783009</v>
      </c>
      <c r="J3" s="5"/>
      <c r="K3" s="27">
        <f>'BULAN 1'!K3</f>
        <v>10</v>
      </c>
      <c r="L3" s="3"/>
    </row>
    <row r="4" spans="2:7" ht="15.75">
      <c r="B4" s="11" t="s">
        <v>2</v>
      </c>
      <c r="C4" s="14">
        <f>G3*K3/100/10</f>
        <v>10197.99756996131</v>
      </c>
      <c r="D4" s="21">
        <f aca="true" t="shared" si="0" ref="D4:D22">C4*1</f>
        <v>10197.99756996131</v>
      </c>
      <c r="E4" s="18">
        <v>10</v>
      </c>
      <c r="F4" s="17">
        <f aca="true" t="shared" si="1" ref="F4:F22">D4*E4</f>
        <v>101979.9756996131</v>
      </c>
      <c r="G4" s="16">
        <f>G3+F4</f>
        <v>1121779.732695744</v>
      </c>
    </row>
    <row r="5" spans="2:9" ht="15.75">
      <c r="B5" s="11" t="s">
        <v>3</v>
      </c>
      <c r="C5" s="14">
        <f>G4*K3/100/10</f>
        <v>11217.79732695744</v>
      </c>
      <c r="D5" s="21">
        <f t="shared" si="0"/>
        <v>11217.79732695744</v>
      </c>
      <c r="E5" s="18">
        <v>10</v>
      </c>
      <c r="F5" s="17">
        <f t="shared" si="1"/>
        <v>112177.9732695744</v>
      </c>
      <c r="G5" s="16">
        <f aca="true" t="shared" si="2" ref="G5:G22">G4+F5</f>
        <v>1233957.7059653183</v>
      </c>
      <c r="H5" s="6"/>
      <c r="I5" s="7"/>
    </row>
    <row r="6" spans="2:11" ht="21">
      <c r="B6" s="11" t="s">
        <v>4</v>
      </c>
      <c r="C6" s="14">
        <f>G5*K3/100/10</f>
        <v>12339.577059653182</v>
      </c>
      <c r="D6" s="21">
        <f t="shared" si="0"/>
        <v>12339.577059653182</v>
      </c>
      <c r="E6" s="18">
        <v>10</v>
      </c>
      <c r="F6" s="17">
        <f t="shared" si="1"/>
        <v>123395.77059653182</v>
      </c>
      <c r="G6" s="16">
        <f t="shared" si="2"/>
        <v>1357353.4765618502</v>
      </c>
      <c r="I6" s="26">
        <f>'BULAN 1'!I6</f>
        <v>8800</v>
      </c>
      <c r="K6" s="63">
        <f>I3*I6</f>
        <v>8158398055.969048</v>
      </c>
    </row>
    <row r="7" spans="2:7" ht="15.75">
      <c r="B7" s="11" t="s">
        <v>5</v>
      </c>
      <c r="C7" s="14">
        <f>G6*K3/100/10</f>
        <v>13573.5347656185</v>
      </c>
      <c r="D7" s="21">
        <f t="shared" si="0"/>
        <v>13573.5347656185</v>
      </c>
      <c r="E7" s="18">
        <v>10</v>
      </c>
      <c r="F7" s="17">
        <f t="shared" si="1"/>
        <v>135735.347656185</v>
      </c>
      <c r="G7" s="16">
        <f t="shared" si="2"/>
        <v>1493088.8242180352</v>
      </c>
    </row>
    <row r="8" spans="2:14" ht="15.75">
      <c r="B8" s="11" t="s">
        <v>6</v>
      </c>
      <c r="C8" s="14">
        <f>G7*K3/100/10</f>
        <v>14930.888242180352</v>
      </c>
      <c r="D8" s="21">
        <f t="shared" si="0"/>
        <v>14930.888242180352</v>
      </c>
      <c r="E8" s="18">
        <v>10</v>
      </c>
      <c r="F8" s="17">
        <f t="shared" si="1"/>
        <v>149308.88242180352</v>
      </c>
      <c r="G8" s="16">
        <f t="shared" si="2"/>
        <v>1642397.7066398386</v>
      </c>
      <c r="I8" s="64"/>
      <c r="J8" s="64"/>
      <c r="K8" s="64"/>
      <c r="L8" s="64"/>
      <c r="M8" s="64"/>
      <c r="N8" s="64"/>
    </row>
    <row r="9" spans="2:14" ht="15.75">
      <c r="B9" s="11" t="s">
        <v>7</v>
      </c>
      <c r="C9" s="14">
        <f>G8*K3/100/10</f>
        <v>16423.977066398387</v>
      </c>
      <c r="D9" s="21">
        <f t="shared" si="0"/>
        <v>16423.977066398387</v>
      </c>
      <c r="E9" s="18">
        <v>10</v>
      </c>
      <c r="F9" s="17">
        <f t="shared" si="1"/>
        <v>164239.7706639839</v>
      </c>
      <c r="G9" s="16">
        <f t="shared" si="2"/>
        <v>1806637.4773038225</v>
      </c>
      <c r="I9" s="64"/>
      <c r="J9" s="64"/>
      <c r="K9" s="64"/>
      <c r="L9" s="64"/>
      <c r="M9" s="64"/>
      <c r="N9" s="64"/>
    </row>
    <row r="10" spans="2:14" ht="15.75">
      <c r="B10" s="11" t="s">
        <v>8</v>
      </c>
      <c r="C10" s="14">
        <f>G9*K3/100/10</f>
        <v>18066.374773038224</v>
      </c>
      <c r="D10" s="21">
        <f t="shared" si="0"/>
        <v>18066.374773038224</v>
      </c>
      <c r="E10" s="18">
        <v>10</v>
      </c>
      <c r="F10" s="17">
        <f t="shared" si="1"/>
        <v>180663.74773038225</v>
      </c>
      <c r="G10" s="16">
        <f t="shared" si="2"/>
        <v>1987301.2250342048</v>
      </c>
      <c r="I10" s="64"/>
      <c r="J10" s="64"/>
      <c r="K10" s="64"/>
      <c r="L10" s="64"/>
      <c r="M10" s="64"/>
      <c r="N10" s="64"/>
    </row>
    <row r="11" spans="2:14" ht="15.75">
      <c r="B11" s="11" t="s">
        <v>9</v>
      </c>
      <c r="C11" s="14">
        <f>G10*K3/100/10</f>
        <v>19873.01225034205</v>
      </c>
      <c r="D11" s="21">
        <f t="shared" si="0"/>
        <v>19873.01225034205</v>
      </c>
      <c r="E11" s="18">
        <v>10</v>
      </c>
      <c r="F11" s="17">
        <f t="shared" si="1"/>
        <v>198730.1225034205</v>
      </c>
      <c r="G11" s="16">
        <f t="shared" si="2"/>
        <v>2186031.347537625</v>
      </c>
      <c r="I11" s="64"/>
      <c r="J11" s="64"/>
      <c r="K11" s="64"/>
      <c r="L11" s="64"/>
      <c r="M11" s="64"/>
      <c r="N11" s="64"/>
    </row>
    <row r="12" spans="2:14" ht="15.75">
      <c r="B12" s="11" t="s">
        <v>10</v>
      </c>
      <c r="C12" s="14">
        <f>G11*K3/100/10</f>
        <v>21860.31347537625</v>
      </c>
      <c r="D12" s="21">
        <f t="shared" si="0"/>
        <v>21860.31347537625</v>
      </c>
      <c r="E12" s="18">
        <v>10</v>
      </c>
      <c r="F12" s="17">
        <f t="shared" si="1"/>
        <v>218603.1347537625</v>
      </c>
      <c r="G12" s="16">
        <f t="shared" si="2"/>
        <v>2404634.4822913874</v>
      </c>
      <c r="I12" s="53"/>
      <c r="J12" s="53"/>
      <c r="K12" s="53"/>
      <c r="L12" s="53"/>
      <c r="M12" s="53"/>
      <c r="N12" s="53"/>
    </row>
    <row r="13" spans="2:14" ht="18.75">
      <c r="B13" s="11" t="s">
        <v>11</v>
      </c>
      <c r="C13" s="14">
        <f>G12*K3/100/10</f>
        <v>24046.344822913874</v>
      </c>
      <c r="D13" s="21">
        <f t="shared" si="0"/>
        <v>24046.344822913874</v>
      </c>
      <c r="E13" s="18">
        <v>10</v>
      </c>
      <c r="F13" s="17">
        <f t="shared" si="1"/>
        <v>240463.44822913874</v>
      </c>
      <c r="G13" s="16">
        <f t="shared" si="2"/>
        <v>2645097.930520526</v>
      </c>
      <c r="I13" s="65"/>
      <c r="J13" s="65"/>
      <c r="K13" s="65"/>
      <c r="L13" s="65"/>
      <c r="M13" s="54"/>
      <c r="N13" s="54"/>
    </row>
    <row r="14" spans="2:14" ht="15.75">
      <c r="B14" s="11" t="s">
        <v>12</v>
      </c>
      <c r="C14" s="14">
        <f>G13*K3/100/10</f>
        <v>26450.979305205263</v>
      </c>
      <c r="D14" s="21">
        <f t="shared" si="0"/>
        <v>26450.979305205263</v>
      </c>
      <c r="E14" s="18">
        <v>10</v>
      </c>
      <c r="F14" s="17">
        <f t="shared" si="1"/>
        <v>264509.7930520526</v>
      </c>
      <c r="G14" s="16">
        <f t="shared" si="2"/>
        <v>2909607.7235725787</v>
      </c>
      <c r="I14" s="55"/>
      <c r="J14" s="66"/>
      <c r="K14" s="55"/>
      <c r="L14" s="55"/>
      <c r="M14" s="55"/>
      <c r="N14" s="55"/>
    </row>
    <row r="15" spans="2:14" ht="15.75">
      <c r="B15" s="11" t="s">
        <v>13</v>
      </c>
      <c r="C15" s="14">
        <f>G14*K3/100/10</f>
        <v>29096.077235725785</v>
      </c>
      <c r="D15" s="21">
        <f t="shared" si="0"/>
        <v>29096.077235725785</v>
      </c>
      <c r="E15" s="18">
        <v>10</v>
      </c>
      <c r="F15" s="17">
        <f t="shared" si="1"/>
        <v>290960.77235725784</v>
      </c>
      <c r="G15" s="16">
        <f t="shared" si="2"/>
        <v>3200568.4959298368</v>
      </c>
      <c r="I15" s="55"/>
      <c r="J15" s="55"/>
      <c r="K15" s="55"/>
      <c r="L15" s="55"/>
      <c r="M15" s="55"/>
      <c r="N15" s="55"/>
    </row>
    <row r="16" spans="2:7" ht="15.75">
      <c r="B16" s="11" t="s">
        <v>14</v>
      </c>
      <c r="C16" s="14">
        <f>G15*K3/100/10</f>
        <v>32005.684959298367</v>
      </c>
      <c r="D16" s="21">
        <f t="shared" si="0"/>
        <v>32005.684959298367</v>
      </c>
      <c r="E16" s="18">
        <v>10</v>
      </c>
      <c r="F16" s="17">
        <f t="shared" si="1"/>
        <v>320056.84959298366</v>
      </c>
      <c r="G16" s="16">
        <f t="shared" si="2"/>
        <v>3520625.3455228205</v>
      </c>
    </row>
    <row r="17" spans="2:7" ht="15.75">
      <c r="B17" s="11" t="s">
        <v>15</v>
      </c>
      <c r="C17" s="14">
        <f>G16*K3/100/10</f>
        <v>35206.2534552282</v>
      </c>
      <c r="D17" s="21">
        <f t="shared" si="0"/>
        <v>35206.2534552282</v>
      </c>
      <c r="E17" s="18">
        <v>10</v>
      </c>
      <c r="F17" s="17">
        <f t="shared" si="1"/>
        <v>352062.534552282</v>
      </c>
      <c r="G17" s="16">
        <f t="shared" si="2"/>
        <v>3872687.8800751027</v>
      </c>
    </row>
    <row r="18" spans="2:7" ht="15.75">
      <c r="B18" s="11" t="s">
        <v>16</v>
      </c>
      <c r="C18" s="14">
        <f>G17*K3/100/10</f>
        <v>38726.87880075103</v>
      </c>
      <c r="D18" s="21">
        <f t="shared" si="0"/>
        <v>38726.87880075103</v>
      </c>
      <c r="E18" s="18">
        <v>10</v>
      </c>
      <c r="F18" s="17">
        <f t="shared" si="1"/>
        <v>387268.7880075103</v>
      </c>
      <c r="G18" s="16">
        <f t="shared" si="2"/>
        <v>4259956.668082613</v>
      </c>
    </row>
    <row r="19" spans="2:7" ht="15.75">
      <c r="B19" s="11" t="s">
        <v>17</v>
      </c>
      <c r="C19" s="14">
        <f>G18*K3/100/10</f>
        <v>42599.56668082613</v>
      </c>
      <c r="D19" s="21">
        <f t="shared" si="0"/>
        <v>42599.56668082613</v>
      </c>
      <c r="E19" s="18">
        <v>10</v>
      </c>
      <c r="F19" s="17">
        <f t="shared" si="1"/>
        <v>425995.6668082613</v>
      </c>
      <c r="G19" s="16">
        <f t="shared" si="2"/>
        <v>4685952.334890874</v>
      </c>
    </row>
    <row r="20" spans="2:7" ht="15.75">
      <c r="B20" s="11" t="s">
        <v>18</v>
      </c>
      <c r="C20" s="14">
        <f>G19*K3/100/10</f>
        <v>46859.52334890874</v>
      </c>
      <c r="D20" s="21">
        <f t="shared" si="0"/>
        <v>46859.52334890874</v>
      </c>
      <c r="E20" s="18">
        <v>10</v>
      </c>
      <c r="F20" s="17">
        <f t="shared" si="1"/>
        <v>468595.23348908743</v>
      </c>
      <c r="G20" s="16">
        <f t="shared" si="2"/>
        <v>5154547.568379962</v>
      </c>
    </row>
    <row r="21" spans="2:7" ht="15.75">
      <c r="B21" s="11" t="s">
        <v>19</v>
      </c>
      <c r="C21" s="14">
        <f>G20*K3/100/10</f>
        <v>51545.47568379962</v>
      </c>
      <c r="D21" s="21">
        <f t="shared" si="0"/>
        <v>51545.47568379962</v>
      </c>
      <c r="E21" s="18">
        <v>10</v>
      </c>
      <c r="F21" s="17">
        <f t="shared" si="1"/>
        <v>515454.7568379962</v>
      </c>
      <c r="G21" s="16">
        <f t="shared" si="2"/>
        <v>5670002.325217959</v>
      </c>
    </row>
    <row r="22" spans="2:7" ht="15.75">
      <c r="B22" s="12" t="s">
        <v>20</v>
      </c>
      <c r="C22" s="14">
        <f>G21*K3/100/10</f>
        <v>56700.02325217959</v>
      </c>
      <c r="D22" s="21">
        <f t="shared" si="0"/>
        <v>56700.02325217959</v>
      </c>
      <c r="E22" s="18">
        <v>10</v>
      </c>
      <c r="F22" s="17">
        <f t="shared" si="1"/>
        <v>567000.2325217959</v>
      </c>
      <c r="G22" s="16">
        <f t="shared" si="2"/>
        <v>6237002.557739754</v>
      </c>
    </row>
    <row r="23" spans="2:14" ht="15.75">
      <c r="B23" s="86" t="s">
        <v>28</v>
      </c>
      <c r="C23" s="87"/>
      <c r="D23" s="87"/>
      <c r="E23" s="87"/>
      <c r="F23" s="87"/>
      <c r="G23" s="28">
        <f>G22</f>
        <v>6237002.557739754</v>
      </c>
      <c r="H23" s="22"/>
      <c r="N23" s="20"/>
    </row>
    <row r="24" spans="2:8" ht="15.75">
      <c r="B24" s="88" t="s">
        <v>30</v>
      </c>
      <c r="C24" s="89"/>
      <c r="D24" s="89"/>
      <c r="E24" s="89"/>
      <c r="F24" s="90"/>
      <c r="G24" s="29">
        <f>G22-I3</f>
        <v>5309911.869561453</v>
      </c>
      <c r="H24" s="19"/>
    </row>
    <row r="25" spans="1:7" ht="21">
      <c r="A25" s="23"/>
      <c r="B25" s="91" t="s">
        <v>29</v>
      </c>
      <c r="C25" s="92"/>
      <c r="D25" s="92"/>
      <c r="E25" s="92"/>
      <c r="F25" s="92"/>
      <c r="G25" s="25">
        <f>I6*G24</f>
        <v>46727224452.14079</v>
      </c>
    </row>
    <row r="26" ht="15">
      <c r="G26" s="56"/>
    </row>
  </sheetData>
  <sheetProtection/>
  <mergeCells count="4">
    <mergeCell ref="B1:G1"/>
    <mergeCell ref="B23:F23"/>
    <mergeCell ref="B24:F24"/>
    <mergeCell ref="B25:F25"/>
  </mergeCells>
  <printOptions/>
  <pageMargins left="0.75" right="0.75" top="1" bottom="1" header="0.5" footer="0.5"/>
  <pageSetup orientation="landscape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N26"/>
  <sheetViews>
    <sheetView showGridLines="0" zoomScale="84" zoomScaleNormal="84" zoomScalePageLayoutView="0" workbookViewId="0" topLeftCell="A1">
      <selection activeCell="N12" sqref="N12"/>
    </sheetView>
  </sheetViews>
  <sheetFormatPr defaultColWidth="9.140625" defaultRowHeight="15"/>
  <cols>
    <col min="1" max="1" width="4.28125" style="1" customWidth="1"/>
    <col min="2" max="2" width="6.00390625" style="1" customWidth="1"/>
    <col min="3" max="3" width="13.7109375" style="1" customWidth="1"/>
    <col min="4" max="4" width="12.140625" style="1" customWidth="1"/>
    <col min="5" max="5" width="5.7109375" style="1" customWidth="1"/>
    <col min="6" max="6" width="14.00390625" style="1" customWidth="1"/>
    <col min="7" max="7" width="31.7109375" style="1" customWidth="1"/>
    <col min="8" max="8" width="6.421875" style="1" customWidth="1"/>
    <col min="9" max="9" width="28.00390625" style="1" bestFit="1" customWidth="1"/>
    <col min="10" max="10" width="4.421875" style="1" customWidth="1"/>
    <col min="11" max="11" width="29.57421875" style="1" bestFit="1" customWidth="1"/>
    <col min="12" max="12" width="9.140625" style="1" customWidth="1"/>
    <col min="13" max="13" width="11.140625" style="1" customWidth="1"/>
    <col min="14" max="14" width="15.7109375" style="1" customWidth="1"/>
    <col min="15" max="16384" width="9.140625" style="1" customWidth="1"/>
  </cols>
  <sheetData>
    <row r="1" spans="2:7" ht="23.25" customHeight="1">
      <c r="B1" s="84" t="s">
        <v>36</v>
      </c>
      <c r="C1" s="85"/>
      <c r="D1" s="85"/>
      <c r="E1" s="85"/>
      <c r="F1" s="85"/>
      <c r="G1" s="85"/>
    </row>
    <row r="2" spans="2:12" ht="26.25">
      <c r="B2" s="10" t="s">
        <v>27</v>
      </c>
      <c r="C2" s="8" t="s">
        <v>24</v>
      </c>
      <c r="D2" s="8" t="s">
        <v>22</v>
      </c>
      <c r="E2" s="8" t="s">
        <v>23</v>
      </c>
      <c r="F2" s="9" t="s">
        <v>21</v>
      </c>
      <c r="G2" s="13" t="s">
        <v>1</v>
      </c>
      <c r="I2" s="24" t="s">
        <v>46</v>
      </c>
      <c r="J2" s="2"/>
      <c r="K2" s="24" t="s">
        <v>26</v>
      </c>
      <c r="L2" s="3"/>
    </row>
    <row r="3" spans="2:12" ht="26.25">
      <c r="B3" s="11" t="s">
        <v>0</v>
      </c>
      <c r="C3" s="14">
        <f>I3*K3/100/10</f>
        <v>62370.02557739754</v>
      </c>
      <c r="D3" s="21">
        <f>C3*1</f>
        <v>62370.02557739754</v>
      </c>
      <c r="E3" s="18">
        <v>10</v>
      </c>
      <c r="F3" s="17">
        <f>D3*E3</f>
        <v>623700.2557739754</v>
      </c>
      <c r="G3" s="15">
        <f>I3+F3</f>
        <v>6860702.81351373</v>
      </c>
      <c r="H3" s="4"/>
      <c r="I3" s="57">
        <f>'BULAN 7'!G23</f>
        <v>6237002.557739754</v>
      </c>
      <c r="J3" s="5"/>
      <c r="K3" s="27">
        <f>'BULAN 1'!K3</f>
        <v>10</v>
      </c>
      <c r="L3" s="3"/>
    </row>
    <row r="4" spans="2:7" ht="15.75">
      <c r="B4" s="11" t="s">
        <v>2</v>
      </c>
      <c r="C4" s="14">
        <f>G3*K3/100/10</f>
        <v>68607.0281351373</v>
      </c>
      <c r="D4" s="21">
        <f aca="true" t="shared" si="0" ref="D4:D22">C4*1</f>
        <v>68607.0281351373</v>
      </c>
      <c r="E4" s="18">
        <v>10</v>
      </c>
      <c r="F4" s="17">
        <f aca="true" t="shared" si="1" ref="F4:F22">D4*E4</f>
        <v>686070.281351373</v>
      </c>
      <c r="G4" s="16">
        <f>G3+F4</f>
        <v>7546773.094865102</v>
      </c>
    </row>
    <row r="5" spans="2:9" ht="15.75">
      <c r="B5" s="11" t="s">
        <v>3</v>
      </c>
      <c r="C5" s="14">
        <f>G4*K3/100/10</f>
        <v>75467.730948651</v>
      </c>
      <c r="D5" s="21">
        <f t="shared" si="0"/>
        <v>75467.730948651</v>
      </c>
      <c r="E5" s="18">
        <v>10</v>
      </c>
      <c r="F5" s="17">
        <f t="shared" si="1"/>
        <v>754677.30948651</v>
      </c>
      <c r="G5" s="16">
        <f aca="true" t="shared" si="2" ref="G5:G22">G4+F5</f>
        <v>8301450.404351613</v>
      </c>
      <c r="H5" s="6"/>
      <c r="I5" s="7"/>
    </row>
    <row r="6" spans="2:11" ht="21">
      <c r="B6" s="11" t="s">
        <v>4</v>
      </c>
      <c r="C6" s="14">
        <f>G5*K3/100/10</f>
        <v>83014.50404351614</v>
      </c>
      <c r="D6" s="21">
        <f t="shared" si="0"/>
        <v>83014.50404351614</v>
      </c>
      <c r="E6" s="18">
        <v>10</v>
      </c>
      <c r="F6" s="17">
        <f t="shared" si="1"/>
        <v>830145.0404351613</v>
      </c>
      <c r="G6" s="16">
        <f t="shared" si="2"/>
        <v>9131595.444786774</v>
      </c>
      <c r="I6" s="26">
        <f>'BULAN 1'!I6</f>
        <v>8800</v>
      </c>
      <c r="K6" s="63">
        <f>I3*I6</f>
        <v>54885622508.10984</v>
      </c>
    </row>
    <row r="7" spans="2:7" ht="15.75">
      <c r="B7" s="11" t="s">
        <v>5</v>
      </c>
      <c r="C7" s="14">
        <f>G6*K3/100/10</f>
        <v>91315.95444786773</v>
      </c>
      <c r="D7" s="21">
        <f t="shared" si="0"/>
        <v>91315.95444786773</v>
      </c>
      <c r="E7" s="18">
        <v>10</v>
      </c>
      <c r="F7" s="17">
        <f t="shared" si="1"/>
        <v>913159.5444786772</v>
      </c>
      <c r="G7" s="16">
        <f t="shared" si="2"/>
        <v>10044754.989265451</v>
      </c>
    </row>
    <row r="8" spans="2:14" ht="15.75">
      <c r="B8" s="11" t="s">
        <v>6</v>
      </c>
      <c r="C8" s="14">
        <f>G7*K3/100/10</f>
        <v>100447.5498926545</v>
      </c>
      <c r="D8" s="21">
        <f t="shared" si="0"/>
        <v>100447.5498926545</v>
      </c>
      <c r="E8" s="18">
        <v>10</v>
      </c>
      <c r="F8" s="17">
        <f t="shared" si="1"/>
        <v>1004475.498926545</v>
      </c>
      <c r="G8" s="16">
        <f t="shared" si="2"/>
        <v>11049230.488191996</v>
      </c>
      <c r="I8" s="64"/>
      <c r="J8" s="64"/>
      <c r="K8" s="64"/>
      <c r="L8" s="64"/>
      <c r="M8" s="64"/>
      <c r="N8" s="64"/>
    </row>
    <row r="9" spans="2:14" ht="15.75">
      <c r="B9" s="11" t="s">
        <v>7</v>
      </c>
      <c r="C9" s="14">
        <f>G8*K3/100/10</f>
        <v>110492.30488191995</v>
      </c>
      <c r="D9" s="21">
        <f t="shared" si="0"/>
        <v>110492.30488191995</v>
      </c>
      <c r="E9" s="18">
        <v>10</v>
      </c>
      <c r="F9" s="17">
        <f t="shared" si="1"/>
        <v>1104923.0488191994</v>
      </c>
      <c r="G9" s="16">
        <f t="shared" si="2"/>
        <v>12154153.537011195</v>
      </c>
      <c r="I9" s="64"/>
      <c r="J9" s="64"/>
      <c r="K9" s="64"/>
      <c r="L9" s="64"/>
      <c r="M9" s="64"/>
      <c r="N9" s="64"/>
    </row>
    <row r="10" spans="2:14" ht="15.75">
      <c r="B10" s="11" t="s">
        <v>8</v>
      </c>
      <c r="C10" s="14">
        <f>G9*K3/100/10</f>
        <v>121541.53537011193</v>
      </c>
      <c r="D10" s="21">
        <f t="shared" si="0"/>
        <v>121541.53537011193</v>
      </c>
      <c r="E10" s="18">
        <v>10</v>
      </c>
      <c r="F10" s="17">
        <f t="shared" si="1"/>
        <v>1215415.3537011193</v>
      </c>
      <c r="G10" s="16">
        <f t="shared" si="2"/>
        <v>13369568.890712313</v>
      </c>
      <c r="I10" s="64"/>
      <c r="J10" s="64"/>
      <c r="K10" s="64"/>
      <c r="L10" s="64"/>
      <c r="M10" s="64"/>
      <c r="N10" s="64"/>
    </row>
    <row r="11" spans="2:14" ht="15.75">
      <c r="B11" s="11" t="s">
        <v>9</v>
      </c>
      <c r="C11" s="14">
        <f>G10*K3/100/10</f>
        <v>133695.6889071231</v>
      </c>
      <c r="D11" s="21">
        <f t="shared" si="0"/>
        <v>133695.6889071231</v>
      </c>
      <c r="E11" s="18">
        <v>10</v>
      </c>
      <c r="F11" s="17">
        <f t="shared" si="1"/>
        <v>1336956.8890712312</v>
      </c>
      <c r="G11" s="16">
        <f t="shared" si="2"/>
        <v>14706525.779783545</v>
      </c>
      <c r="I11" s="64"/>
      <c r="J11" s="64"/>
      <c r="K11" s="64"/>
      <c r="L11" s="64"/>
      <c r="M11" s="64"/>
      <c r="N11" s="64"/>
    </row>
    <row r="12" spans="2:14" ht="15.75">
      <c r="B12" s="11" t="s">
        <v>10</v>
      </c>
      <c r="C12" s="14">
        <f>G11*K3/100/10</f>
        <v>147065.25779783545</v>
      </c>
      <c r="D12" s="21">
        <f t="shared" si="0"/>
        <v>147065.25779783545</v>
      </c>
      <c r="E12" s="18">
        <v>10</v>
      </c>
      <c r="F12" s="17">
        <f t="shared" si="1"/>
        <v>1470652.5779783544</v>
      </c>
      <c r="G12" s="16">
        <f t="shared" si="2"/>
        <v>16177178.357761899</v>
      </c>
      <c r="I12" s="53"/>
      <c r="J12" s="53"/>
      <c r="K12" s="53"/>
      <c r="L12" s="53"/>
      <c r="M12" s="53"/>
      <c r="N12" s="53"/>
    </row>
    <row r="13" spans="2:14" ht="18.75">
      <c r="B13" s="11" t="s">
        <v>11</v>
      </c>
      <c r="C13" s="14">
        <f>G12*K3/100/10</f>
        <v>161771.78357761897</v>
      </c>
      <c r="D13" s="21">
        <f t="shared" si="0"/>
        <v>161771.78357761897</v>
      </c>
      <c r="E13" s="18">
        <v>10</v>
      </c>
      <c r="F13" s="17">
        <f t="shared" si="1"/>
        <v>1617717.8357761898</v>
      </c>
      <c r="G13" s="16">
        <f t="shared" si="2"/>
        <v>17794896.19353809</v>
      </c>
      <c r="I13" s="65"/>
      <c r="J13" s="65"/>
      <c r="K13" s="65"/>
      <c r="L13" s="65"/>
      <c r="M13" s="54"/>
      <c r="N13" s="54"/>
    </row>
    <row r="14" spans="2:14" ht="15.75">
      <c r="B14" s="11" t="s">
        <v>12</v>
      </c>
      <c r="C14" s="14">
        <f>G13*K3/100/10</f>
        <v>177948.96193538088</v>
      </c>
      <c r="D14" s="21">
        <f t="shared" si="0"/>
        <v>177948.96193538088</v>
      </c>
      <c r="E14" s="18">
        <v>10</v>
      </c>
      <c r="F14" s="17">
        <f t="shared" si="1"/>
        <v>1779489.619353809</v>
      </c>
      <c r="G14" s="16">
        <f t="shared" si="2"/>
        <v>19574385.812891897</v>
      </c>
      <c r="I14" s="55"/>
      <c r="J14" s="66"/>
      <c r="K14" s="55"/>
      <c r="L14" s="55"/>
      <c r="M14" s="55"/>
      <c r="N14" s="55"/>
    </row>
    <row r="15" spans="2:14" ht="15.75">
      <c r="B15" s="11" t="s">
        <v>13</v>
      </c>
      <c r="C15" s="14">
        <f>G14*K3/100/10</f>
        <v>195743.85812891898</v>
      </c>
      <c r="D15" s="21">
        <f t="shared" si="0"/>
        <v>195743.85812891898</v>
      </c>
      <c r="E15" s="18">
        <v>10</v>
      </c>
      <c r="F15" s="17">
        <f t="shared" si="1"/>
        <v>1957438.5812891899</v>
      </c>
      <c r="G15" s="16">
        <f t="shared" si="2"/>
        <v>21531824.394181088</v>
      </c>
      <c r="I15" s="55"/>
      <c r="J15" s="55"/>
      <c r="K15" s="55"/>
      <c r="L15" s="55"/>
      <c r="M15" s="55"/>
      <c r="N15" s="55"/>
    </row>
    <row r="16" spans="2:7" ht="15.75">
      <c r="B16" s="11" t="s">
        <v>14</v>
      </c>
      <c r="C16" s="14">
        <f>G15*K3/100/10</f>
        <v>215318.24394181086</v>
      </c>
      <c r="D16" s="21">
        <f t="shared" si="0"/>
        <v>215318.24394181086</v>
      </c>
      <c r="E16" s="18">
        <v>10</v>
      </c>
      <c r="F16" s="17">
        <f t="shared" si="1"/>
        <v>2153182.4394181087</v>
      </c>
      <c r="G16" s="16">
        <f t="shared" si="2"/>
        <v>23685006.833599195</v>
      </c>
    </row>
    <row r="17" spans="2:7" ht="15.75">
      <c r="B17" s="11" t="s">
        <v>15</v>
      </c>
      <c r="C17" s="14">
        <f>G16*K3/100/10</f>
        <v>236850.06833599196</v>
      </c>
      <c r="D17" s="21">
        <f t="shared" si="0"/>
        <v>236850.06833599196</v>
      </c>
      <c r="E17" s="18">
        <v>10</v>
      </c>
      <c r="F17" s="17">
        <f t="shared" si="1"/>
        <v>2368500.6833599196</v>
      </c>
      <c r="G17" s="16">
        <f t="shared" si="2"/>
        <v>26053507.516959116</v>
      </c>
    </row>
    <row r="18" spans="2:7" ht="15.75">
      <c r="B18" s="11" t="s">
        <v>16</v>
      </c>
      <c r="C18" s="14">
        <f>G17*K3/100/10</f>
        <v>260535.07516959115</v>
      </c>
      <c r="D18" s="21">
        <f t="shared" si="0"/>
        <v>260535.07516959115</v>
      </c>
      <c r="E18" s="18">
        <v>10</v>
      </c>
      <c r="F18" s="17">
        <f t="shared" si="1"/>
        <v>2605350.7516959114</v>
      </c>
      <c r="G18" s="16">
        <f t="shared" si="2"/>
        <v>28658858.26865503</v>
      </c>
    </row>
    <row r="19" spans="2:7" ht="15.75">
      <c r="B19" s="11" t="s">
        <v>17</v>
      </c>
      <c r="C19" s="14">
        <f>G18*K3/100/10</f>
        <v>286588.5826865503</v>
      </c>
      <c r="D19" s="21">
        <f t="shared" si="0"/>
        <v>286588.5826865503</v>
      </c>
      <c r="E19" s="18">
        <v>10</v>
      </c>
      <c r="F19" s="17">
        <f t="shared" si="1"/>
        <v>2865885.8268655026</v>
      </c>
      <c r="G19" s="16">
        <f t="shared" si="2"/>
        <v>31524744.09552053</v>
      </c>
    </row>
    <row r="20" spans="2:7" ht="15.75">
      <c r="B20" s="11" t="s">
        <v>18</v>
      </c>
      <c r="C20" s="14">
        <f>G19*K3/100/10</f>
        <v>315247.4409552053</v>
      </c>
      <c r="D20" s="21">
        <f t="shared" si="0"/>
        <v>315247.4409552053</v>
      </c>
      <c r="E20" s="18">
        <v>10</v>
      </c>
      <c r="F20" s="17">
        <f t="shared" si="1"/>
        <v>3152474.409552053</v>
      </c>
      <c r="G20" s="16">
        <f t="shared" si="2"/>
        <v>34677218.505072586</v>
      </c>
    </row>
    <row r="21" spans="2:7" ht="15.75">
      <c r="B21" s="11" t="s">
        <v>19</v>
      </c>
      <c r="C21" s="14">
        <f>G20*K3/100/10</f>
        <v>346772.1850507259</v>
      </c>
      <c r="D21" s="21">
        <f t="shared" si="0"/>
        <v>346772.1850507259</v>
      </c>
      <c r="E21" s="18">
        <v>10</v>
      </c>
      <c r="F21" s="17">
        <f t="shared" si="1"/>
        <v>3467721.850507259</v>
      </c>
      <c r="G21" s="16">
        <f t="shared" si="2"/>
        <v>38144940.355579846</v>
      </c>
    </row>
    <row r="22" spans="2:7" ht="15.75">
      <c r="B22" s="12" t="s">
        <v>20</v>
      </c>
      <c r="C22" s="14">
        <f>G21*K3/100/10</f>
        <v>381449.40355579846</v>
      </c>
      <c r="D22" s="21">
        <f t="shared" si="0"/>
        <v>381449.40355579846</v>
      </c>
      <c r="E22" s="18">
        <v>10</v>
      </c>
      <c r="F22" s="17">
        <f t="shared" si="1"/>
        <v>3814494.0355579844</v>
      </c>
      <c r="G22" s="16">
        <f t="shared" si="2"/>
        <v>41959434.39113783</v>
      </c>
    </row>
    <row r="23" spans="2:14" ht="15.75">
      <c r="B23" s="86" t="s">
        <v>28</v>
      </c>
      <c r="C23" s="87"/>
      <c r="D23" s="87"/>
      <c r="E23" s="87"/>
      <c r="F23" s="87"/>
      <c r="G23" s="28">
        <f>G22</f>
        <v>41959434.39113783</v>
      </c>
      <c r="H23" s="22"/>
      <c r="N23" s="20"/>
    </row>
    <row r="24" spans="2:8" ht="15.75">
      <c r="B24" s="88" t="s">
        <v>30</v>
      </c>
      <c r="C24" s="89"/>
      <c r="D24" s="89"/>
      <c r="E24" s="89"/>
      <c r="F24" s="90"/>
      <c r="G24" s="29">
        <f>G22-I3</f>
        <v>35722431.833398074</v>
      </c>
      <c r="H24" s="19"/>
    </row>
    <row r="25" spans="1:7" ht="21">
      <c r="A25" s="23"/>
      <c r="B25" s="91" t="s">
        <v>29</v>
      </c>
      <c r="C25" s="92"/>
      <c r="D25" s="92"/>
      <c r="E25" s="92"/>
      <c r="F25" s="92"/>
      <c r="G25" s="25">
        <f>I6*G24</f>
        <v>314357400133.9031</v>
      </c>
    </row>
    <row r="26" ht="15">
      <c r="G26" s="56"/>
    </row>
  </sheetData>
  <sheetProtection/>
  <mergeCells count="4">
    <mergeCell ref="B1:G1"/>
    <mergeCell ref="B23:F23"/>
    <mergeCell ref="B24:F24"/>
    <mergeCell ref="B25:F25"/>
  </mergeCells>
  <printOptions/>
  <pageMargins left="0.75" right="0.75" top="1" bottom="1" header="0.5" footer="0.5"/>
  <pageSetup orientation="landscape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N26"/>
  <sheetViews>
    <sheetView showGridLines="0" zoomScale="84" zoomScaleNormal="84" zoomScalePageLayoutView="0" workbookViewId="0" topLeftCell="A1">
      <selection activeCell="M10" sqref="M10"/>
    </sheetView>
  </sheetViews>
  <sheetFormatPr defaultColWidth="9.140625" defaultRowHeight="15"/>
  <cols>
    <col min="1" max="1" width="4.28125" style="1" customWidth="1"/>
    <col min="2" max="2" width="6.00390625" style="1" customWidth="1"/>
    <col min="3" max="3" width="13.7109375" style="1" customWidth="1"/>
    <col min="4" max="4" width="12.140625" style="1" customWidth="1"/>
    <col min="5" max="5" width="5.7109375" style="1" customWidth="1"/>
    <col min="6" max="6" width="14.00390625" style="1" customWidth="1"/>
    <col min="7" max="7" width="31.7109375" style="1" customWidth="1"/>
    <col min="8" max="8" width="6.28125" style="1" customWidth="1"/>
    <col min="9" max="9" width="28.00390625" style="1" bestFit="1" customWidth="1"/>
    <col min="10" max="10" width="5.00390625" style="1" customWidth="1"/>
    <col min="11" max="11" width="29.57421875" style="1" bestFit="1" customWidth="1"/>
    <col min="12" max="12" width="9.140625" style="1" customWidth="1"/>
    <col min="13" max="13" width="11.140625" style="1" customWidth="1"/>
    <col min="14" max="14" width="15.7109375" style="1" customWidth="1"/>
    <col min="15" max="16384" width="9.140625" style="1" customWidth="1"/>
  </cols>
  <sheetData>
    <row r="1" spans="2:7" ht="23.25" customHeight="1">
      <c r="B1" s="84" t="s">
        <v>36</v>
      </c>
      <c r="C1" s="85"/>
      <c r="D1" s="85"/>
      <c r="E1" s="85"/>
      <c r="F1" s="85"/>
      <c r="G1" s="85"/>
    </row>
    <row r="2" spans="2:12" ht="26.25">
      <c r="B2" s="10" t="s">
        <v>27</v>
      </c>
      <c r="C2" s="8" t="s">
        <v>24</v>
      </c>
      <c r="D2" s="8" t="s">
        <v>22</v>
      </c>
      <c r="E2" s="8" t="s">
        <v>23</v>
      </c>
      <c r="F2" s="9" t="s">
        <v>21</v>
      </c>
      <c r="G2" s="13" t="s">
        <v>1</v>
      </c>
      <c r="I2" s="24" t="s">
        <v>47</v>
      </c>
      <c r="J2" s="2"/>
      <c r="K2" s="24" t="s">
        <v>26</v>
      </c>
      <c r="L2" s="3"/>
    </row>
    <row r="3" spans="2:12" ht="26.25">
      <c r="B3" s="11" t="s">
        <v>0</v>
      </c>
      <c r="C3" s="14">
        <f>I3*K3/100/10</f>
        <v>419594.34391137835</v>
      </c>
      <c r="D3" s="21">
        <f>C3*1</f>
        <v>419594.34391137835</v>
      </c>
      <c r="E3" s="18">
        <v>10</v>
      </c>
      <c r="F3" s="17">
        <f>D3*E3</f>
        <v>4195943.439113784</v>
      </c>
      <c r="G3" s="15">
        <f>I3+F3</f>
        <v>46155377.83025161</v>
      </c>
      <c r="H3" s="4"/>
      <c r="I3" s="57">
        <f>'BULAN 8'!G23</f>
        <v>41959434.39113783</v>
      </c>
      <c r="J3" s="5"/>
      <c r="K3" s="27">
        <f>'BULAN 1'!K3</f>
        <v>10</v>
      </c>
      <c r="L3" s="3"/>
    </row>
    <row r="4" spans="2:7" ht="15.75">
      <c r="B4" s="11" t="s">
        <v>2</v>
      </c>
      <c r="C4" s="14">
        <f>G3*K3/100/10</f>
        <v>461553.77830251615</v>
      </c>
      <c r="D4" s="21">
        <f aca="true" t="shared" si="0" ref="D4:D22">C4*1</f>
        <v>461553.77830251615</v>
      </c>
      <c r="E4" s="18">
        <v>10</v>
      </c>
      <c r="F4" s="17">
        <f aca="true" t="shared" si="1" ref="F4:F22">D4*E4</f>
        <v>4615537.783025161</v>
      </c>
      <c r="G4" s="16">
        <f>G3+F4</f>
        <v>50770915.61327677</v>
      </c>
    </row>
    <row r="5" spans="2:9" ht="15.75">
      <c r="B5" s="11" t="s">
        <v>3</v>
      </c>
      <c r="C5" s="14">
        <f>G4*K3/100/10</f>
        <v>507709.15613276773</v>
      </c>
      <c r="D5" s="21">
        <f t="shared" si="0"/>
        <v>507709.15613276773</v>
      </c>
      <c r="E5" s="18">
        <v>10</v>
      </c>
      <c r="F5" s="17">
        <f t="shared" si="1"/>
        <v>5077091.561327677</v>
      </c>
      <c r="G5" s="16">
        <f aca="true" t="shared" si="2" ref="G5:G22">G4+F5</f>
        <v>55848007.174604446</v>
      </c>
      <c r="H5" s="6"/>
      <c r="I5" s="7"/>
    </row>
    <row r="6" spans="2:11" ht="21">
      <c r="B6" s="11" t="s">
        <v>4</v>
      </c>
      <c r="C6" s="14">
        <f>G5*K3/100/10</f>
        <v>558480.0717460444</v>
      </c>
      <c r="D6" s="21">
        <f t="shared" si="0"/>
        <v>558480.0717460444</v>
      </c>
      <c r="E6" s="18">
        <v>10</v>
      </c>
      <c r="F6" s="17">
        <f t="shared" si="1"/>
        <v>5584800.717460444</v>
      </c>
      <c r="G6" s="16">
        <f t="shared" si="2"/>
        <v>61432807.89206489</v>
      </c>
      <c r="I6" s="26">
        <f>'BULAN 1'!I6</f>
        <v>8800</v>
      </c>
      <c r="K6" s="63">
        <f>I3*I6</f>
        <v>369243022642.01294</v>
      </c>
    </row>
    <row r="7" spans="2:7" ht="15.75">
      <c r="B7" s="11" t="s">
        <v>5</v>
      </c>
      <c r="C7" s="14">
        <f>G6*K3/100/10</f>
        <v>614328.0789206489</v>
      </c>
      <c r="D7" s="21">
        <f t="shared" si="0"/>
        <v>614328.0789206489</v>
      </c>
      <c r="E7" s="18">
        <v>10</v>
      </c>
      <c r="F7" s="17">
        <f t="shared" si="1"/>
        <v>6143280.789206489</v>
      </c>
      <c r="G7" s="16">
        <f t="shared" si="2"/>
        <v>67576088.68127137</v>
      </c>
    </row>
    <row r="8" spans="2:14" ht="15.75">
      <c r="B8" s="11" t="s">
        <v>6</v>
      </c>
      <c r="C8" s="14">
        <f>G7*K3/100/10</f>
        <v>675760.8868127137</v>
      </c>
      <c r="D8" s="21">
        <f t="shared" si="0"/>
        <v>675760.8868127137</v>
      </c>
      <c r="E8" s="18">
        <v>10</v>
      </c>
      <c r="F8" s="17">
        <f t="shared" si="1"/>
        <v>6757608.868127137</v>
      </c>
      <c r="G8" s="16">
        <f t="shared" si="2"/>
        <v>74333697.54939851</v>
      </c>
      <c r="I8" s="64"/>
      <c r="J8" s="64"/>
      <c r="K8" s="64"/>
      <c r="L8" s="64"/>
      <c r="M8" s="64"/>
      <c r="N8" s="64"/>
    </row>
    <row r="9" spans="2:14" ht="15.75">
      <c r="B9" s="11" t="s">
        <v>7</v>
      </c>
      <c r="C9" s="14">
        <f>G8*K3/100/10</f>
        <v>743336.9754939851</v>
      </c>
      <c r="D9" s="21">
        <f t="shared" si="0"/>
        <v>743336.9754939851</v>
      </c>
      <c r="E9" s="18">
        <v>10</v>
      </c>
      <c r="F9" s="17">
        <f t="shared" si="1"/>
        <v>7433369.754939851</v>
      </c>
      <c r="G9" s="16">
        <f t="shared" si="2"/>
        <v>81767067.30433837</v>
      </c>
      <c r="I9" s="64"/>
      <c r="J9" s="64"/>
      <c r="K9" s="64"/>
      <c r="L9" s="64"/>
      <c r="M9" s="64"/>
      <c r="N9" s="64"/>
    </row>
    <row r="10" spans="2:14" ht="15.75">
      <c r="B10" s="11" t="s">
        <v>8</v>
      </c>
      <c r="C10" s="14">
        <f>G9*K3/100/10</f>
        <v>817670.6730433835</v>
      </c>
      <c r="D10" s="21">
        <f t="shared" si="0"/>
        <v>817670.6730433835</v>
      </c>
      <c r="E10" s="18">
        <v>10</v>
      </c>
      <c r="F10" s="17">
        <f t="shared" si="1"/>
        <v>8176706.730433835</v>
      </c>
      <c r="G10" s="16">
        <f t="shared" si="2"/>
        <v>89943774.0347722</v>
      </c>
      <c r="I10" s="64"/>
      <c r="J10" s="64"/>
      <c r="K10" s="64"/>
      <c r="L10" s="64"/>
      <c r="M10" s="64"/>
      <c r="N10" s="64"/>
    </row>
    <row r="11" spans="2:14" ht="15.75">
      <c r="B11" s="11" t="s">
        <v>9</v>
      </c>
      <c r="C11" s="14">
        <f>G10*K3/100/10</f>
        <v>899437.740347722</v>
      </c>
      <c r="D11" s="21">
        <f t="shared" si="0"/>
        <v>899437.740347722</v>
      </c>
      <c r="E11" s="18">
        <v>10</v>
      </c>
      <c r="F11" s="17">
        <f t="shared" si="1"/>
        <v>8994377.40347722</v>
      </c>
      <c r="G11" s="16">
        <f t="shared" si="2"/>
        <v>98938151.43824942</v>
      </c>
      <c r="I11" s="64"/>
      <c r="J11" s="64"/>
      <c r="K11" s="64"/>
      <c r="L11" s="64"/>
      <c r="M11" s="64"/>
      <c r="N11" s="64"/>
    </row>
    <row r="12" spans="2:14" ht="15.75">
      <c r="B12" s="11" t="s">
        <v>10</v>
      </c>
      <c r="C12" s="14">
        <f>G11*K3/100/10</f>
        <v>989381.5143824943</v>
      </c>
      <c r="D12" s="21">
        <f t="shared" si="0"/>
        <v>989381.5143824943</v>
      </c>
      <c r="E12" s="18">
        <v>10</v>
      </c>
      <c r="F12" s="17">
        <f t="shared" si="1"/>
        <v>9893815.143824942</v>
      </c>
      <c r="G12" s="16">
        <f t="shared" si="2"/>
        <v>108831966.58207437</v>
      </c>
      <c r="I12" s="53"/>
      <c r="J12" s="53"/>
      <c r="K12" s="53"/>
      <c r="L12" s="53"/>
      <c r="M12" s="53"/>
      <c r="N12" s="53"/>
    </row>
    <row r="13" spans="2:14" ht="18.75">
      <c r="B13" s="11" t="s">
        <v>11</v>
      </c>
      <c r="C13" s="14">
        <f>G12*K3/100/10</f>
        <v>1088319.665820744</v>
      </c>
      <c r="D13" s="21">
        <f t="shared" si="0"/>
        <v>1088319.665820744</v>
      </c>
      <c r="E13" s="18">
        <v>10</v>
      </c>
      <c r="F13" s="17">
        <f t="shared" si="1"/>
        <v>10883196.658207439</v>
      </c>
      <c r="G13" s="16">
        <f t="shared" si="2"/>
        <v>119715163.24028182</v>
      </c>
      <c r="I13" s="65"/>
      <c r="J13" s="65"/>
      <c r="K13" s="65"/>
      <c r="L13" s="65"/>
      <c r="M13" s="54"/>
      <c r="N13" s="54"/>
    </row>
    <row r="14" spans="2:14" ht="15.75">
      <c r="B14" s="11" t="s">
        <v>12</v>
      </c>
      <c r="C14" s="14">
        <f>G13*K3/100/10</f>
        <v>1197151.6324028182</v>
      </c>
      <c r="D14" s="21">
        <f t="shared" si="0"/>
        <v>1197151.6324028182</v>
      </c>
      <c r="E14" s="18">
        <v>10</v>
      </c>
      <c r="F14" s="17">
        <f t="shared" si="1"/>
        <v>11971516.324028183</v>
      </c>
      <c r="G14" s="16">
        <f t="shared" si="2"/>
        <v>131686679.56431</v>
      </c>
      <c r="I14" s="55"/>
      <c r="J14" s="66"/>
      <c r="K14" s="55"/>
      <c r="L14" s="55"/>
      <c r="M14" s="55"/>
      <c r="N14" s="55"/>
    </row>
    <row r="15" spans="2:14" ht="15.75">
      <c r="B15" s="11" t="s">
        <v>13</v>
      </c>
      <c r="C15" s="14">
        <f>G14*K3/100/10</f>
        <v>1316866.7956431</v>
      </c>
      <c r="D15" s="21">
        <f t="shared" si="0"/>
        <v>1316866.7956431</v>
      </c>
      <c r="E15" s="18">
        <v>10</v>
      </c>
      <c r="F15" s="17">
        <f t="shared" si="1"/>
        <v>13168667.956431001</v>
      </c>
      <c r="G15" s="16">
        <f t="shared" si="2"/>
        <v>144855347.520741</v>
      </c>
      <c r="I15" s="55"/>
      <c r="J15" s="55"/>
      <c r="K15" s="55"/>
      <c r="L15" s="55"/>
      <c r="M15" s="55"/>
      <c r="N15" s="55"/>
    </row>
    <row r="16" spans="2:7" ht="15.75">
      <c r="B16" s="11" t="s">
        <v>14</v>
      </c>
      <c r="C16" s="14">
        <f>G15*K3/100/10</f>
        <v>1448553.4752074098</v>
      </c>
      <c r="D16" s="21">
        <f t="shared" si="0"/>
        <v>1448553.4752074098</v>
      </c>
      <c r="E16" s="18">
        <v>10</v>
      </c>
      <c r="F16" s="17">
        <f t="shared" si="1"/>
        <v>14485534.752074098</v>
      </c>
      <c r="G16" s="16">
        <f t="shared" si="2"/>
        <v>159340882.27281508</v>
      </c>
    </row>
    <row r="17" spans="2:7" ht="15.75">
      <c r="B17" s="11" t="s">
        <v>15</v>
      </c>
      <c r="C17" s="14">
        <f>G16*K3/100/10</f>
        <v>1593408.822728151</v>
      </c>
      <c r="D17" s="21">
        <f t="shared" si="0"/>
        <v>1593408.822728151</v>
      </c>
      <c r="E17" s="18">
        <v>10</v>
      </c>
      <c r="F17" s="17">
        <f t="shared" si="1"/>
        <v>15934088.22728151</v>
      </c>
      <c r="G17" s="16">
        <f t="shared" si="2"/>
        <v>175274970.5000966</v>
      </c>
    </row>
    <row r="18" spans="2:7" ht="15.75">
      <c r="B18" s="11" t="s">
        <v>16</v>
      </c>
      <c r="C18" s="14">
        <f>G17*K3/100/10</f>
        <v>1752749.7050009656</v>
      </c>
      <c r="D18" s="21">
        <f t="shared" si="0"/>
        <v>1752749.7050009656</v>
      </c>
      <c r="E18" s="18">
        <v>10</v>
      </c>
      <c r="F18" s="17">
        <f t="shared" si="1"/>
        <v>17527497.050009657</v>
      </c>
      <c r="G18" s="16">
        <f t="shared" si="2"/>
        <v>192802467.55010626</v>
      </c>
    </row>
    <row r="19" spans="2:7" ht="15.75">
      <c r="B19" s="11" t="s">
        <v>17</v>
      </c>
      <c r="C19" s="14">
        <f>G18*K3/100/10</f>
        <v>1928024.6755010628</v>
      </c>
      <c r="D19" s="21">
        <f t="shared" si="0"/>
        <v>1928024.6755010628</v>
      </c>
      <c r="E19" s="18">
        <v>10</v>
      </c>
      <c r="F19" s="17">
        <f t="shared" si="1"/>
        <v>19280246.755010627</v>
      </c>
      <c r="G19" s="16">
        <f t="shared" si="2"/>
        <v>212082714.3051169</v>
      </c>
    </row>
    <row r="20" spans="2:7" ht="15.75">
      <c r="B20" s="11" t="s">
        <v>18</v>
      </c>
      <c r="C20" s="14">
        <f>G19*K3/100/10</f>
        <v>2120827.143051169</v>
      </c>
      <c r="D20" s="21">
        <f t="shared" si="0"/>
        <v>2120827.143051169</v>
      </c>
      <c r="E20" s="18">
        <v>10</v>
      </c>
      <c r="F20" s="17">
        <f t="shared" si="1"/>
        <v>21208271.43051169</v>
      </c>
      <c r="G20" s="16">
        <f t="shared" si="2"/>
        <v>233290985.73562858</v>
      </c>
    </row>
    <row r="21" spans="2:7" ht="15.75">
      <c r="B21" s="11" t="s">
        <v>19</v>
      </c>
      <c r="C21" s="14">
        <f>G20*K3/100/10</f>
        <v>2332909.8573562857</v>
      </c>
      <c r="D21" s="21">
        <f t="shared" si="0"/>
        <v>2332909.8573562857</v>
      </c>
      <c r="E21" s="18">
        <v>10</v>
      </c>
      <c r="F21" s="17">
        <f t="shared" si="1"/>
        <v>23329098.573562857</v>
      </c>
      <c r="G21" s="16">
        <f t="shared" si="2"/>
        <v>256620084.30919144</v>
      </c>
    </row>
    <row r="22" spans="2:7" ht="15.75">
      <c r="B22" s="12" t="s">
        <v>20</v>
      </c>
      <c r="C22" s="14">
        <f>G21*K3/100/10</f>
        <v>2566200.843091914</v>
      </c>
      <c r="D22" s="21">
        <f t="shared" si="0"/>
        <v>2566200.843091914</v>
      </c>
      <c r="E22" s="18">
        <v>10</v>
      </c>
      <c r="F22" s="17">
        <f t="shared" si="1"/>
        <v>25662008.43091914</v>
      </c>
      <c r="G22" s="16">
        <f t="shared" si="2"/>
        <v>282282092.7401106</v>
      </c>
    </row>
    <row r="23" spans="2:14" ht="15.75">
      <c r="B23" s="86" t="s">
        <v>28</v>
      </c>
      <c r="C23" s="87"/>
      <c r="D23" s="87"/>
      <c r="E23" s="87"/>
      <c r="F23" s="87"/>
      <c r="G23" s="28">
        <f>G22</f>
        <v>282282092.7401106</v>
      </c>
      <c r="H23" s="22"/>
      <c r="N23" s="20"/>
    </row>
    <row r="24" spans="2:8" ht="15.75">
      <c r="B24" s="88" t="s">
        <v>30</v>
      </c>
      <c r="C24" s="89"/>
      <c r="D24" s="89"/>
      <c r="E24" s="89"/>
      <c r="F24" s="90"/>
      <c r="G24" s="29">
        <f>G22-I3</f>
        <v>240322658.34897274</v>
      </c>
      <c r="H24" s="19"/>
    </row>
    <row r="25" spans="1:7" ht="21">
      <c r="A25" s="23"/>
      <c r="B25" s="91" t="s">
        <v>29</v>
      </c>
      <c r="C25" s="92"/>
      <c r="D25" s="92"/>
      <c r="E25" s="92"/>
      <c r="F25" s="92"/>
      <c r="G25" s="25">
        <f>I6*G24</f>
        <v>2114839393470.9602</v>
      </c>
    </row>
    <row r="26" ht="15">
      <c r="G26" s="56"/>
    </row>
  </sheetData>
  <sheetProtection/>
  <mergeCells count="4">
    <mergeCell ref="B1:G1"/>
    <mergeCell ref="B23:F23"/>
    <mergeCell ref="B24:F24"/>
    <mergeCell ref="B25:F25"/>
  </mergeCells>
  <printOptions/>
  <pageMargins left="0.75" right="0.75" top="1" bottom="1" header="0.5" footer="0.5"/>
  <pageSetup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 Perwira</dc:creator>
  <cp:keywords/>
  <dc:description/>
  <cp:lastModifiedBy>bimar</cp:lastModifiedBy>
  <cp:lastPrinted>2011-01-03T16:52:01Z</cp:lastPrinted>
  <dcterms:created xsi:type="dcterms:W3CDTF">2009-06-24T07:55:01Z</dcterms:created>
  <dcterms:modified xsi:type="dcterms:W3CDTF">2011-11-06T04:50:16Z</dcterms:modified>
  <cp:category/>
  <cp:version/>
  <cp:contentType/>
  <cp:contentStatus/>
</cp:coreProperties>
</file>